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Base" sheetId="1" r:id="rId1"/>
    <sheet name="Matteo" sheetId="2" state="hidden" r:id="rId2"/>
    <sheet name="Finale" sheetId="3" r:id="rId3"/>
  </sheets>
  <definedNames>
    <definedName name="_xlnm.Print_Area" localSheetId="0">'Base'!$A$1:$P$94</definedName>
    <definedName name="Charlie">'Base'!$I$10</definedName>
  </definedNames>
  <calcPr fullCalcOnLoad="1"/>
</workbook>
</file>

<file path=xl/comments1.xml><?xml version="1.0" encoding="utf-8"?>
<comments xmlns="http://schemas.openxmlformats.org/spreadsheetml/2006/main">
  <authors>
    <author> </author>
    <author>TeoVale</author>
  </authors>
  <commentList>
    <comment ref="C1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1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1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4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6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83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5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6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1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2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2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3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3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6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5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5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5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2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3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3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48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1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5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1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1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2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2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5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5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5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6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83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1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1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3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3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3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6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3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4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1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5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2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4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5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84" authorId="1">
      <text>
        <r>
          <rPr>
            <b/>
            <sz val="10"/>
            <rFont val="Tahoma"/>
            <family val="2"/>
          </rPr>
          <t xml:space="preserve">
1-SCARSA
2=MEDIA
3-BUONA
4-MOLTA
5-OTTIMA</t>
        </r>
      </text>
    </comment>
    <comment ref="F84" authorId="1">
      <text>
        <r>
          <rPr>
            <b/>
            <sz val="10"/>
            <rFont val="Tahoma"/>
            <family val="2"/>
          </rPr>
          <t>-1:SLEGANTE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2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2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2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2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3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3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4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4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4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4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4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4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8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8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C7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81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66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79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80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64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75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C72" authorId="0">
      <text>
        <r>
          <rPr>
            <b/>
            <sz val="10"/>
            <rFont val="Tahoma"/>
            <family val="2"/>
          </rPr>
          <t>1=SCARSA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2=MEDIA
3-BUONA
4-MOLTA
5-OTTIMA</t>
        </r>
      </text>
    </comment>
    <comment ref="F7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81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66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79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80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64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75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  <comment ref="F72" authorId="0">
      <text>
        <r>
          <rPr>
            <b/>
            <sz val="10"/>
            <rFont val="Tahoma"/>
            <family val="2"/>
          </rPr>
          <t>-1:SLEGANTE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 0:NEUTRA
 1:LEGANTE
 2:MEDIA
 3:BUONA
 4:MOLTO
 5:OTTIMA
</t>
        </r>
      </text>
    </comment>
  </commentList>
</comments>
</file>

<file path=xl/sharedStrings.xml><?xml version="1.0" encoding="utf-8"?>
<sst xmlns="http://schemas.openxmlformats.org/spreadsheetml/2006/main" count="155" uniqueCount="121">
  <si>
    <t>SEMOLINO</t>
  </si>
  <si>
    <t>LATTE IN POLVERE</t>
  </si>
  <si>
    <t>FARINA DI RISO</t>
  </si>
  <si>
    <t>CASEINA</t>
  </si>
  <si>
    <t>ALBUMINA</t>
  </si>
  <si>
    <t>ROBIN RED</t>
  </si>
  <si>
    <t>SOYA TOSTATA</t>
  </si>
  <si>
    <t>SOYA GRASSA</t>
  </si>
  <si>
    <t>FARINA DI MAIS</t>
  </si>
  <si>
    <t>GLUTINE DI GRANO</t>
  </si>
  <si>
    <t>GLUTINE DI MAIS</t>
  </si>
  <si>
    <t>FARINA DI CARNE</t>
  </si>
  <si>
    <t>FARINA DI CECI</t>
  </si>
  <si>
    <t>FARINA DI MELASSA</t>
  </si>
  <si>
    <t>NECTARBLEND</t>
  </si>
  <si>
    <t>RED FACTOR</t>
  </si>
  <si>
    <t>SLUIS CLO</t>
  </si>
  <si>
    <t>FARINA DI GAMBERO</t>
  </si>
  <si>
    <t>ISOLATO DI SOYA</t>
  </si>
  <si>
    <t>LACTALBUMINA</t>
  </si>
  <si>
    <t>POLVERE D'UOVO</t>
  </si>
  <si>
    <t>FARINA DI FAVA</t>
  </si>
  <si>
    <t>FARINA DI AVENA</t>
  </si>
  <si>
    <t>FARINA DI PATATA</t>
  </si>
  <si>
    <t>FARINA DI CRISALIDE</t>
  </si>
  <si>
    <t>SODIO CASEINATO</t>
  </si>
  <si>
    <t>CALCIO CASEINATO</t>
  </si>
  <si>
    <t>FARINA DI ORZO</t>
  </si>
  <si>
    <t>PROSECTO INSECTIVORUS</t>
  </si>
  <si>
    <t>COMPONENTE:</t>
  </si>
  <si>
    <t>PESO DEL MIX</t>
  </si>
  <si>
    <t>PROTEINE IN % DEL MIX</t>
  </si>
  <si>
    <t>Digeribilità</t>
  </si>
  <si>
    <t>Proteine</t>
  </si>
  <si>
    <t>in %</t>
  </si>
  <si>
    <t>Grammi</t>
  </si>
  <si>
    <t>per  100 gr.</t>
  </si>
  <si>
    <t>SEMOLINO 50%+GERME 50%</t>
  </si>
  <si>
    <t>FARINA DI FEGATO</t>
  </si>
  <si>
    <t>FARINA DI ARACHIDE TOST</t>
  </si>
  <si>
    <t>PASTONCINO PER UCCELLI</t>
  </si>
  <si>
    <t>Pr.Legante</t>
  </si>
  <si>
    <t>DIGERIBILITA' DELLA BOILIES</t>
  </si>
  <si>
    <t>PROPRIETA' LEGANTE DELLA BOILIES</t>
  </si>
  <si>
    <t>TIGER NUTS</t>
  </si>
  <si>
    <t>VALORE PROTEICO DELLA BOILIES</t>
  </si>
  <si>
    <t>Carboidrati</t>
  </si>
  <si>
    <t>GRASSI (lipidi)</t>
  </si>
  <si>
    <t>Grassi</t>
  </si>
  <si>
    <t>FARINA DI GRANO 00</t>
  </si>
  <si>
    <t xml:space="preserve">GERME DI GRANO </t>
  </si>
  <si>
    <t>si/no</t>
  </si>
  <si>
    <t>n° comp.</t>
  </si>
  <si>
    <t>Pagina di supporto</t>
  </si>
  <si>
    <t>inizio</t>
  </si>
  <si>
    <t>scelta</t>
  </si>
  <si>
    <t>Progressivo</t>
  </si>
  <si>
    <t>componenti</t>
  </si>
  <si>
    <t>Riassuntiva</t>
  </si>
  <si>
    <t>App. progr.</t>
  </si>
  <si>
    <t>GLM</t>
  </si>
  <si>
    <t>CASEINA ACIDA</t>
  </si>
  <si>
    <t>Componente</t>
  </si>
  <si>
    <t xml:space="preserve">Carboidrati </t>
  </si>
  <si>
    <t>Prop. Legante</t>
  </si>
  <si>
    <t>Proteine x 100gr</t>
  </si>
  <si>
    <t>Proteine in %</t>
  </si>
  <si>
    <t>Digeribità</t>
  </si>
  <si>
    <t>CASTAGNA</t>
  </si>
  <si>
    <t xml:space="preserve">FARINA DI ARINGHE </t>
  </si>
  <si>
    <t>FARINA DI MERLUZZO</t>
  </si>
  <si>
    <t>FARINA DI PESCE BIANCO</t>
  </si>
  <si>
    <t>FARINA DI SARDINA</t>
  </si>
  <si>
    <t>CARBOIDRATI (Glucidi)</t>
  </si>
  <si>
    <t>VALORI CALCOLATI</t>
  </si>
  <si>
    <t>VALORI RIPORTATI</t>
  </si>
  <si>
    <t>NUM. DI UOVA (MEDIE 52gr)</t>
  </si>
  <si>
    <t>UOVA Personalizzato (gr)</t>
  </si>
  <si>
    <t>Tabella riportata</t>
  </si>
  <si>
    <t>U</t>
  </si>
  <si>
    <t>Uova Media (numero)</t>
  </si>
  <si>
    <t>Copyright by Charlie, Enrico, Matteo</t>
  </si>
  <si>
    <t>BLUE MUSSEL MIX Pelzer</t>
  </si>
  <si>
    <t>FISHFOOD BLEND Pelzer</t>
  </si>
  <si>
    <t>RIVER CLASSIC Pelzer</t>
  </si>
  <si>
    <t>PEANUTS BLEND Pelzer</t>
  </si>
  <si>
    <t>FISH MIX 2000 Pelzer</t>
  </si>
  <si>
    <t>BIRDFOOD BLEND Pelzer</t>
  </si>
  <si>
    <t>PRO MIX Pelzer</t>
  </si>
  <si>
    <t>MATRIX+ MIX</t>
  </si>
  <si>
    <t>SUSHI IMPERIAL MIX</t>
  </si>
  <si>
    <t>ROBIN RED Pelzer</t>
  </si>
  <si>
    <t>EGG &amp; HONEY BISKUIT YELLOW</t>
  </si>
  <si>
    <t>FARINA DI GAMBERETTI Pelzer</t>
  </si>
  <si>
    <t>FARINA DI PESCE LT Pelzer</t>
  </si>
  <si>
    <t>FARINA DI SALMONE 89 LT Pelzer</t>
  </si>
  <si>
    <t>RED SEED MIX Pelzer</t>
  </si>
  <si>
    <t>NATURE SEED MIX Pelzer</t>
  </si>
  <si>
    <t>EGG &amp; HONEY BISKUIT RED</t>
  </si>
  <si>
    <t>FARINA di EMOGLOBINA</t>
  </si>
  <si>
    <t>FARINA di FEGATO di POLLO</t>
  </si>
  <si>
    <t>FARINA DI SALMONE</t>
  </si>
  <si>
    <t>FARINA di TONNO</t>
  </si>
  <si>
    <t>IDROLIZZATO di COZZA</t>
  </si>
  <si>
    <t>IDROLIZZATO di FEGATO</t>
  </si>
  <si>
    <t>IDROLIZZATO di GAMBERO</t>
  </si>
  <si>
    <t>IDROLIZZATO di PESCE LT020</t>
  </si>
  <si>
    <t>IDROLIZZATO di PIUME di GALLINA</t>
  </si>
  <si>
    <t>FARINA di SANGUE AVICOLO (disid)</t>
  </si>
  <si>
    <t>Valore nutrizionale boilies</t>
  </si>
  <si>
    <t>Valore nutrizionale del MIX</t>
  </si>
  <si>
    <t>CRUSCA</t>
  </si>
  <si>
    <t>Mix Bilanciato</t>
  </si>
  <si>
    <t>Uova peso in grammi</t>
  </si>
  <si>
    <t>Albume</t>
  </si>
  <si>
    <t>Proprietà</t>
  </si>
  <si>
    <t>Legante</t>
  </si>
  <si>
    <t>Della boilies</t>
  </si>
  <si>
    <t>Della Boilies</t>
  </si>
  <si>
    <t>ALBUME D'UOVO</t>
  </si>
  <si>
    <t>MIX DI BASE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</si>
</sst>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00"/>
    <numFmt numFmtId="180" formatCode="0.0000"/>
    <numFmt numFmtId="181" formatCode="0.00000"/>
    <numFmt numFmtId="182" formatCode="0.000000000"/>
    <numFmt numFmtId="183" formatCode="0.00000000"/>
    <numFmt numFmtId="184" formatCode="0.0000000"/>
    <numFmt numFmtId="185" formatCode="0.000000"/>
  </numFmts>
  <fonts count="68">
    <font>
      <sz val="10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8"/>
      <name val="Vineta BT"/>
      <family val="5"/>
    </font>
    <font>
      <b/>
      <sz val="14"/>
      <color indexed="56"/>
      <name val="Times New Roman"/>
      <family val="1"/>
    </font>
    <font>
      <b/>
      <u val="single"/>
      <sz val="30"/>
      <color indexed="56"/>
      <name val="Stencil"/>
      <family val="5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26"/>
      <color indexed="17"/>
      <name val="Times New Roman"/>
      <family val="1"/>
    </font>
    <font>
      <b/>
      <sz val="36"/>
      <name val="Broadway"/>
      <family val="5"/>
    </font>
    <font>
      <b/>
      <sz val="14"/>
      <color indexed="41"/>
      <name val="Times New Roman"/>
      <family val="1"/>
    </font>
    <font>
      <b/>
      <u val="single"/>
      <sz val="26"/>
      <color indexed="14"/>
      <name val="Times New Roman"/>
      <family val="1"/>
    </font>
    <font>
      <b/>
      <u val="single"/>
      <sz val="2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8"/>
      <color indexed="6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6"/>
      <name val="Times New Roman"/>
      <family val="1"/>
    </font>
    <font>
      <b/>
      <u val="single"/>
      <sz val="26"/>
      <color indexed="16"/>
      <name val="Times New Roman"/>
      <family val="1"/>
    </font>
    <font>
      <b/>
      <i/>
      <sz val="72"/>
      <color indexed="10"/>
      <name val="Arial Black"/>
      <family val="2"/>
    </font>
    <font>
      <b/>
      <i/>
      <sz val="72"/>
      <color indexed="17"/>
      <name val="Arial Black"/>
      <family val="2"/>
    </font>
    <font>
      <b/>
      <i/>
      <sz val="14"/>
      <color indexed="17"/>
      <name val="Monotype Corsiva"/>
      <family val="4"/>
    </font>
    <font>
      <b/>
      <i/>
      <sz val="14"/>
      <color indexed="12"/>
      <name val="Monotype Corsiva"/>
      <family val="4"/>
    </font>
    <font>
      <b/>
      <i/>
      <sz val="14"/>
      <color indexed="10"/>
      <name val="Monotype Corsiva"/>
      <family val="4"/>
    </font>
    <font>
      <b/>
      <sz val="14"/>
      <color indexed="17"/>
      <name val="Matura MT Script Capitals"/>
      <family val="4"/>
    </font>
    <font>
      <b/>
      <sz val="14"/>
      <color indexed="12"/>
      <name val="Matura MT Script Capitals"/>
      <family val="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26"/>
      <color indexed="17"/>
      <name val="Times New Roman"/>
      <family val="1"/>
    </font>
    <font>
      <b/>
      <sz val="26"/>
      <color indexed="60"/>
      <name val="Times New Roman"/>
      <family val="1"/>
    </font>
    <font>
      <b/>
      <sz val="26"/>
      <color indexed="16"/>
      <name val="Times New Roman"/>
      <family val="1"/>
    </font>
    <font>
      <sz val="8"/>
      <color indexed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12"/>
      <name val="Times New Roman"/>
      <family val="1"/>
    </font>
    <font>
      <sz val="10"/>
      <name val="Tahoma"/>
      <family val="2"/>
    </font>
    <font>
      <b/>
      <sz val="18"/>
      <color indexed="10"/>
      <name val="Bodoni MT Black"/>
      <family val="1"/>
    </font>
    <font>
      <sz val="35"/>
      <name val="Arial"/>
      <family val="0"/>
    </font>
    <font>
      <b/>
      <sz val="26"/>
      <color indexed="8"/>
      <name val="Times New Roman"/>
      <family val="1"/>
    </font>
    <font>
      <b/>
      <u val="single"/>
      <sz val="2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5"/>
      <name val="Times New Roman"/>
      <family val="1"/>
    </font>
    <font>
      <b/>
      <u val="single"/>
      <sz val="18"/>
      <color indexed="15"/>
      <name val="Times New Roman"/>
      <family val="1"/>
    </font>
    <font>
      <b/>
      <u val="single"/>
      <sz val="26"/>
      <color indexed="15"/>
      <name val="Times New Roman"/>
      <family val="1"/>
    </font>
    <font>
      <b/>
      <sz val="16"/>
      <color indexed="18"/>
      <name val="Times New Roman"/>
      <family val="1"/>
    </font>
    <font>
      <b/>
      <i/>
      <sz val="16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15" fillId="2" borderId="0" xfId="0" applyFont="1" applyFill="1" applyBorder="1" applyAlignment="1" applyProtection="1">
      <alignment/>
      <protection locked="0"/>
    </xf>
    <xf numFmtId="0" fontId="32" fillId="2" borderId="0" xfId="0" applyFont="1" applyFill="1" applyBorder="1" applyAlignment="1" applyProtection="1">
      <alignment horizontal="center"/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/>
      <protection hidden="1"/>
    </xf>
    <xf numFmtId="2" fontId="22" fillId="5" borderId="2" xfId="0" applyNumberFormat="1" applyFont="1" applyFill="1" applyBorder="1" applyAlignment="1" applyProtection="1">
      <alignment/>
      <protection hidden="1"/>
    </xf>
    <xf numFmtId="2" fontId="21" fillId="5" borderId="2" xfId="0" applyNumberFormat="1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/>
    </xf>
    <xf numFmtId="2" fontId="21" fillId="6" borderId="2" xfId="0" applyNumberFormat="1" applyFont="1" applyFill="1" applyBorder="1" applyAlignment="1" applyProtection="1">
      <alignment/>
      <protection hidden="1"/>
    </xf>
    <xf numFmtId="2" fontId="22" fillId="6" borderId="2" xfId="0" applyNumberFormat="1" applyFont="1" applyFill="1" applyBorder="1" applyAlignment="1" applyProtection="1">
      <alignment/>
      <protection hidden="1"/>
    </xf>
    <xf numFmtId="0" fontId="20" fillId="7" borderId="4" xfId="0" applyFont="1" applyFill="1" applyBorder="1" applyAlignment="1" applyProtection="1">
      <alignment horizontal="center"/>
      <protection/>
    </xf>
    <xf numFmtId="2" fontId="21" fillId="7" borderId="2" xfId="0" applyNumberFormat="1" applyFont="1" applyFill="1" applyBorder="1" applyAlignment="1" applyProtection="1">
      <alignment/>
      <protection hidden="1"/>
    </xf>
    <xf numFmtId="2" fontId="22" fillId="7" borderId="2" xfId="0" applyNumberFormat="1" applyFont="1" applyFill="1" applyBorder="1" applyAlignment="1" applyProtection="1">
      <alignment/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37" fillId="3" borderId="0" xfId="0" applyFont="1" applyFill="1" applyBorder="1" applyAlignment="1" applyProtection="1">
      <alignment horizontal="center"/>
      <protection locked="0"/>
    </xf>
    <xf numFmtId="178" fontId="37" fillId="3" borderId="0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7" fillId="3" borderId="10" xfId="0" applyFont="1" applyFill="1" applyBorder="1" applyAlignment="1" applyProtection="1">
      <alignment/>
      <protection hidden="1"/>
    </xf>
    <xf numFmtId="0" fontId="38" fillId="3" borderId="7" xfId="0" applyFont="1" applyFill="1" applyBorder="1" applyAlignment="1" applyProtection="1">
      <alignment horizontal="center"/>
      <protection locked="0"/>
    </xf>
    <xf numFmtId="0" fontId="39" fillId="3" borderId="7" xfId="0" applyFont="1" applyFill="1" applyBorder="1" applyAlignment="1">
      <alignment horizontal="center"/>
    </xf>
    <xf numFmtId="0" fontId="39" fillId="3" borderId="8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/>
    </xf>
    <xf numFmtId="0" fontId="37" fillId="3" borderId="7" xfId="0" applyFont="1" applyFill="1" applyBorder="1" applyAlignment="1" applyProtection="1">
      <alignment horizontal="center"/>
      <protection locked="0"/>
    </xf>
    <xf numFmtId="0" fontId="37" fillId="3" borderId="11" xfId="0" applyFont="1" applyFill="1" applyBorder="1" applyAlignment="1" applyProtection="1">
      <alignment horizontal="center"/>
      <protection locked="0"/>
    </xf>
    <xf numFmtId="178" fontId="37" fillId="3" borderId="7" xfId="0" applyNumberFormat="1" applyFont="1" applyFill="1" applyBorder="1" applyAlignment="1" applyProtection="1">
      <alignment horizontal="center"/>
      <protection locked="0"/>
    </xf>
    <xf numFmtId="178" fontId="37" fillId="3" borderId="11" xfId="0" applyNumberFormat="1" applyFont="1" applyFill="1" applyBorder="1" applyAlignment="1" applyProtection="1">
      <alignment horizontal="center"/>
      <protection locked="0"/>
    </xf>
    <xf numFmtId="0" fontId="37" fillId="3" borderId="7" xfId="0" applyFont="1" applyFill="1" applyBorder="1" applyAlignment="1" applyProtection="1">
      <alignment horizontal="center"/>
      <protection hidden="1"/>
    </xf>
    <xf numFmtId="0" fontId="37" fillId="3" borderId="7" xfId="0" applyFont="1" applyFill="1" applyBorder="1" applyAlignment="1" applyProtection="1">
      <alignment/>
      <protection hidden="1"/>
    </xf>
    <xf numFmtId="0" fontId="41" fillId="3" borderId="7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1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0" fillId="3" borderId="0" xfId="0" applyFill="1" applyBorder="1" applyAlignment="1">
      <alignment horizontal="left" vertical="center"/>
    </xf>
    <xf numFmtId="178" fontId="13" fillId="3" borderId="0" xfId="0" applyNumberFormat="1" applyFont="1" applyFill="1" applyBorder="1" applyAlignment="1" applyProtection="1">
      <alignment horizontal="center"/>
      <protection locked="0"/>
    </xf>
    <xf numFmtId="0" fontId="39" fillId="3" borderId="13" xfId="0" applyFont="1" applyFill="1" applyBorder="1" applyAlignment="1">
      <alignment horizontal="center"/>
    </xf>
    <xf numFmtId="0" fontId="39" fillId="3" borderId="14" xfId="0" applyFont="1" applyFill="1" applyBorder="1" applyAlignment="1">
      <alignment horizontal="center"/>
    </xf>
    <xf numFmtId="2" fontId="39" fillId="3" borderId="12" xfId="0" applyNumberFormat="1" applyFont="1" applyFill="1" applyBorder="1" applyAlignment="1">
      <alignment horizontal="center"/>
    </xf>
    <xf numFmtId="2" fontId="39" fillId="3" borderId="7" xfId="0" applyNumberFormat="1" applyFont="1" applyFill="1" applyBorder="1" applyAlignment="1">
      <alignment horizontal="center"/>
    </xf>
    <xf numFmtId="2" fontId="39" fillId="3" borderId="13" xfId="0" applyNumberFormat="1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/>
    </xf>
    <xf numFmtId="2" fontId="39" fillId="3" borderId="14" xfId="0" applyNumberFormat="1" applyFont="1" applyFill="1" applyBorder="1" applyAlignment="1">
      <alignment horizontal="center"/>
    </xf>
    <xf numFmtId="2" fontId="39" fillId="3" borderId="11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2" fontId="44" fillId="3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3" fillId="8" borderId="15" xfId="0" applyFont="1" applyFill="1" applyBorder="1" applyAlignment="1" applyProtection="1">
      <alignment horizontal="center"/>
      <protection/>
    </xf>
    <xf numFmtId="0" fontId="16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/>
      <protection locked="0"/>
    </xf>
    <xf numFmtId="0" fontId="4" fillId="9" borderId="18" xfId="0" applyFont="1" applyFill="1" applyBorder="1" applyAlignment="1" applyProtection="1">
      <alignment horizontal="center"/>
      <protection/>
    </xf>
    <xf numFmtId="0" fontId="8" fillId="9" borderId="0" xfId="0" applyFont="1" applyFill="1" applyBorder="1" applyAlignment="1" applyProtection="1">
      <alignment horizontal="center"/>
      <protection hidden="1"/>
    </xf>
    <xf numFmtId="178" fontId="4" fillId="9" borderId="2" xfId="0" applyNumberFormat="1" applyFont="1" applyFill="1" applyBorder="1" applyAlignment="1" applyProtection="1">
      <alignment horizontal="center"/>
      <protection hidden="1"/>
    </xf>
    <xf numFmtId="178" fontId="17" fillId="9" borderId="2" xfId="0" applyNumberFormat="1" applyFont="1" applyFill="1" applyBorder="1" applyAlignment="1" applyProtection="1">
      <alignment horizontal="center"/>
      <protection hidden="1"/>
    </xf>
    <xf numFmtId="178" fontId="54" fillId="9" borderId="9" xfId="0" applyNumberFormat="1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center"/>
      <protection/>
    </xf>
    <xf numFmtId="0" fontId="20" fillId="6" borderId="19" xfId="0" applyFont="1" applyFill="1" applyBorder="1" applyAlignment="1" applyProtection="1">
      <alignment horizontal="center"/>
      <protection/>
    </xf>
    <xf numFmtId="0" fontId="20" fillId="5" borderId="20" xfId="0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39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38" fillId="3" borderId="11" xfId="0" applyFont="1" applyFill="1" applyBorder="1" applyAlignment="1" applyProtection="1">
      <alignment horizontal="center"/>
      <protection locked="0"/>
    </xf>
    <xf numFmtId="0" fontId="39" fillId="3" borderId="21" xfId="0" applyFont="1" applyFill="1" applyBorder="1" applyAlignment="1">
      <alignment horizontal="center"/>
    </xf>
    <xf numFmtId="0" fontId="39" fillId="3" borderId="22" xfId="0" applyFont="1" applyFill="1" applyBorder="1" applyAlignment="1">
      <alignment horizontal="center"/>
    </xf>
    <xf numFmtId="0" fontId="48" fillId="3" borderId="22" xfId="0" applyFont="1" applyFill="1" applyBorder="1" applyAlignment="1">
      <alignment horizontal="center"/>
    </xf>
    <xf numFmtId="0" fontId="48" fillId="3" borderId="23" xfId="0" applyFont="1" applyFill="1" applyBorder="1" applyAlignment="1">
      <alignment horizontal="center"/>
    </xf>
    <xf numFmtId="1" fontId="39" fillId="3" borderId="12" xfId="0" applyNumberFormat="1" applyFont="1" applyFill="1" applyBorder="1" applyAlignment="1">
      <alignment horizontal="center"/>
    </xf>
    <xf numFmtId="1" fontId="39" fillId="3" borderId="13" xfId="0" applyNumberFormat="1" applyFont="1" applyFill="1" applyBorder="1" applyAlignment="1">
      <alignment horizontal="center"/>
    </xf>
    <xf numFmtId="1" fontId="39" fillId="3" borderId="14" xfId="0" applyNumberFormat="1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/>
      <protection locked="0"/>
    </xf>
    <xf numFmtId="0" fontId="37" fillId="3" borderId="8" xfId="0" applyFont="1" applyFill="1" applyBorder="1" applyAlignment="1" applyProtection="1">
      <alignment horizontal="center"/>
      <protection locked="0"/>
    </xf>
    <xf numFmtId="0" fontId="37" fillId="3" borderId="8" xfId="0" applyFont="1" applyFill="1" applyBorder="1" applyAlignment="1" applyProtection="1">
      <alignment horizontal="center"/>
      <protection hidden="1"/>
    </xf>
    <xf numFmtId="2" fontId="37" fillId="3" borderId="8" xfId="0" applyNumberFormat="1" applyFont="1" applyFill="1" applyBorder="1" applyAlignment="1" applyProtection="1">
      <alignment/>
      <protection hidden="1"/>
    </xf>
    <xf numFmtId="2" fontId="37" fillId="3" borderId="24" xfId="0" applyNumberFormat="1" applyFont="1" applyFill="1" applyBorder="1" applyAlignment="1" applyProtection="1">
      <alignment/>
      <protection hidden="1"/>
    </xf>
    <xf numFmtId="0" fontId="40" fillId="3" borderId="0" xfId="0" applyFont="1" applyFill="1" applyAlignment="1">
      <alignment horizontal="left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0" fontId="5" fillId="8" borderId="25" xfId="0" applyFont="1" applyFill="1" applyBorder="1" applyAlignment="1" applyProtection="1">
      <alignment horizontal="center"/>
      <protection hidden="1"/>
    </xf>
    <xf numFmtId="0" fontId="53" fillId="8" borderId="0" xfId="0" applyFont="1" applyFill="1" applyBorder="1" applyAlignment="1" applyProtection="1">
      <alignment horizontal="center" vertical="center"/>
      <protection hidden="1"/>
    </xf>
    <xf numFmtId="0" fontId="3" fillId="8" borderId="26" xfId="0" applyFont="1" applyFill="1" applyBorder="1" applyAlignment="1" applyProtection="1">
      <alignment vertical="center"/>
      <protection hidden="1"/>
    </xf>
    <xf numFmtId="0" fontId="3" fillId="8" borderId="26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/>
      <protection hidden="1"/>
    </xf>
    <xf numFmtId="0" fontId="45" fillId="7" borderId="3" xfId="0" applyFont="1" applyFill="1" applyBorder="1" applyAlignment="1" applyProtection="1">
      <alignment vertical="center"/>
      <protection hidden="1"/>
    </xf>
    <xf numFmtId="0" fontId="15" fillId="7" borderId="3" xfId="0" applyFont="1" applyFill="1" applyBorder="1" applyAlignment="1" applyProtection="1">
      <alignment horizontal="center"/>
      <protection hidden="1"/>
    </xf>
    <xf numFmtId="0" fontId="46" fillId="5" borderId="22" xfId="0" applyFont="1" applyFill="1" applyBorder="1" applyAlignment="1" applyProtection="1">
      <alignment vertical="center"/>
      <protection hidden="1"/>
    </xf>
    <xf numFmtId="0" fontId="19" fillId="5" borderId="22" xfId="0" applyFont="1" applyFill="1" applyBorder="1" applyAlignment="1" applyProtection="1">
      <alignment horizontal="center"/>
      <protection hidden="1"/>
    </xf>
    <xf numFmtId="0" fontId="46" fillId="6" borderId="26" xfId="0" applyFont="1" applyFill="1" applyBorder="1" applyAlignment="1" applyProtection="1">
      <alignment vertical="center"/>
      <protection hidden="1"/>
    </xf>
    <xf numFmtId="0" fontId="19" fillId="6" borderId="26" xfId="0" applyFont="1" applyFill="1" applyBorder="1" applyAlignment="1" applyProtection="1">
      <alignment horizontal="center"/>
      <protection hidden="1"/>
    </xf>
    <xf numFmtId="0" fontId="18" fillId="6" borderId="26" xfId="0" applyFont="1" applyFill="1" applyBorder="1" applyAlignment="1" applyProtection="1">
      <alignment horizontal="center"/>
      <protection hidden="1"/>
    </xf>
    <xf numFmtId="0" fontId="18" fillId="6" borderId="26" xfId="0" applyFont="1" applyFill="1" applyBorder="1" applyAlignment="1" applyProtection="1">
      <alignment horizontal="center" vertical="center"/>
      <protection hidden="1"/>
    </xf>
    <xf numFmtId="0" fontId="46" fillId="7" borderId="26" xfId="0" applyFont="1" applyFill="1" applyBorder="1" applyAlignment="1" applyProtection="1">
      <alignment vertical="center"/>
      <protection hidden="1"/>
    </xf>
    <xf numFmtId="0" fontId="19" fillId="7" borderId="26" xfId="0" applyFont="1" applyFill="1" applyBorder="1" applyAlignment="1" applyProtection="1">
      <alignment horizontal="center"/>
      <protection hidden="1"/>
    </xf>
    <xf numFmtId="0" fontId="18" fillId="7" borderId="26" xfId="0" applyFont="1" applyFill="1" applyBorder="1" applyAlignment="1" applyProtection="1">
      <alignment horizont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35" fillId="2" borderId="3" xfId="0" applyFont="1" applyFill="1" applyBorder="1" applyAlignment="1" applyProtection="1">
      <alignment horizontal="center"/>
      <protection hidden="1"/>
    </xf>
    <xf numFmtId="0" fontId="56" fillId="2" borderId="3" xfId="0" applyFont="1" applyFill="1" applyBorder="1" applyAlignment="1" applyProtection="1">
      <alignment horizontal="center"/>
      <protection hidden="1"/>
    </xf>
    <xf numFmtId="0" fontId="36" fillId="2" borderId="3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9" fillId="3" borderId="12" xfId="0" applyFont="1" applyFill="1" applyBorder="1" applyAlignment="1" applyProtection="1">
      <alignment horizontal="center"/>
      <protection hidden="1"/>
    </xf>
    <xf numFmtId="0" fontId="39" fillId="3" borderId="9" xfId="0" applyFont="1" applyFill="1" applyBorder="1" applyAlignment="1" applyProtection="1">
      <alignment horizontal="center"/>
      <protection hidden="1"/>
    </xf>
    <xf numFmtId="0" fontId="42" fillId="3" borderId="27" xfId="0" applyFont="1" applyFill="1" applyBorder="1" applyAlignment="1" applyProtection="1">
      <alignment horizontal="center"/>
      <protection hidden="1"/>
    </xf>
    <xf numFmtId="0" fontId="49" fillId="3" borderId="7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178" fontId="0" fillId="3" borderId="7" xfId="0" applyNumberFormat="1" applyFill="1" applyBorder="1" applyAlignment="1" applyProtection="1">
      <alignment horizontal="center"/>
      <protection hidden="1"/>
    </xf>
    <xf numFmtId="1" fontId="0" fillId="3" borderId="7" xfId="0" applyNumberFormat="1" applyFill="1" applyBorder="1" applyAlignment="1" applyProtection="1">
      <alignment horizontal="center"/>
      <protection hidden="1"/>
    </xf>
    <xf numFmtId="0" fontId="42" fillId="3" borderId="21" xfId="0" applyFont="1" applyFill="1" applyBorder="1" applyAlignment="1" applyProtection="1">
      <alignment horizontal="center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  <xf numFmtId="0" fontId="42" fillId="3" borderId="28" xfId="0" applyFont="1" applyFill="1" applyBorder="1" applyAlignment="1" applyProtection="1">
      <alignment horizontal="center"/>
      <protection hidden="1"/>
    </xf>
    <xf numFmtId="0" fontId="49" fillId="3" borderId="8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 horizontal="center"/>
      <protection hidden="1"/>
    </xf>
    <xf numFmtId="178" fontId="0" fillId="3" borderId="8" xfId="0" applyNumberFormat="1" applyFill="1" applyBorder="1" applyAlignment="1" applyProtection="1">
      <alignment horizontal="center"/>
      <protection hidden="1"/>
    </xf>
    <xf numFmtId="1" fontId="0" fillId="3" borderId="8" xfId="0" applyNumberFormat="1" applyFill="1" applyBorder="1" applyAlignment="1" applyProtection="1">
      <alignment horizontal="center"/>
      <protection hidden="1"/>
    </xf>
    <xf numFmtId="0" fontId="42" fillId="3" borderId="22" xfId="0" applyFont="1" applyFill="1" applyBorder="1" applyAlignment="1" applyProtection="1">
      <alignment horizontal="center"/>
      <protection hidden="1"/>
    </xf>
    <xf numFmtId="2" fontId="0" fillId="3" borderId="8" xfId="0" applyNumberFormat="1" applyFill="1" applyBorder="1" applyAlignment="1" applyProtection="1">
      <alignment horizontal="center"/>
      <protection hidden="1"/>
    </xf>
    <xf numFmtId="0" fontId="42" fillId="3" borderId="29" xfId="0" applyFont="1" applyFill="1" applyBorder="1" applyAlignment="1" applyProtection="1">
      <alignment horizontal="center"/>
      <protection hidden="1"/>
    </xf>
    <xf numFmtId="0" fontId="49" fillId="3" borderId="11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 horizontal="center"/>
      <protection hidden="1"/>
    </xf>
    <xf numFmtId="178" fontId="0" fillId="3" borderId="11" xfId="0" applyNumberFormat="1" applyFill="1" applyBorder="1" applyAlignment="1" applyProtection="1">
      <alignment horizontal="center"/>
      <protection hidden="1"/>
    </xf>
    <xf numFmtId="1" fontId="0" fillId="3" borderId="11" xfId="0" applyNumberFormat="1" applyFill="1" applyBorder="1" applyAlignment="1" applyProtection="1">
      <alignment horizontal="center"/>
      <protection hidden="1"/>
    </xf>
    <xf numFmtId="0" fontId="42" fillId="3" borderId="23" xfId="0" applyFont="1" applyFill="1" applyBorder="1" applyAlignment="1" applyProtection="1">
      <alignment horizontal="center"/>
      <protection hidden="1"/>
    </xf>
    <xf numFmtId="2" fontId="0" fillId="3" borderId="11" xfId="0" applyNumberForma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43" fillId="3" borderId="9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/>
      <protection hidden="1"/>
    </xf>
    <xf numFmtId="0" fontId="50" fillId="3" borderId="5" xfId="0" applyFont="1" applyFill="1" applyBorder="1" applyAlignment="1" applyProtection="1">
      <alignment vertical="center"/>
      <protection hidden="1"/>
    </xf>
    <xf numFmtId="0" fontId="50" fillId="3" borderId="30" xfId="0" applyFont="1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/>
      <protection hidden="1"/>
    </xf>
    <xf numFmtId="2" fontId="50" fillId="3" borderId="9" xfId="0" applyNumberFormat="1" applyFont="1" applyFill="1" applyBorder="1" applyAlignment="1" applyProtection="1">
      <alignment horizontal="center" vertical="center"/>
      <protection hidden="1"/>
    </xf>
    <xf numFmtId="0" fontId="39" fillId="3" borderId="9" xfId="0" applyFont="1" applyFill="1" applyBorder="1" applyAlignment="1" applyProtection="1">
      <alignment horizontal="center" vertical="center"/>
      <protection hidden="1"/>
    </xf>
    <xf numFmtId="0" fontId="39" fillId="3" borderId="9" xfId="0" applyFont="1" applyFill="1" applyBorder="1" applyAlignment="1" applyProtection="1">
      <alignment horizontal="center" vertical="center"/>
      <protection hidden="1"/>
    </xf>
    <xf numFmtId="2" fontId="39" fillId="3" borderId="9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2" fontId="0" fillId="3" borderId="0" xfId="0" applyNumberFormat="1" applyFill="1" applyBorder="1" applyAlignment="1" applyProtection="1">
      <alignment horizontal="center" vertical="center"/>
      <protection hidden="1"/>
    </xf>
    <xf numFmtId="2" fontId="59" fillId="5" borderId="0" xfId="0" applyNumberFormat="1" applyFont="1" applyFill="1" applyBorder="1" applyAlignment="1" applyProtection="1">
      <alignment horizontal="center" vertical="center"/>
      <protection hidden="1"/>
    </xf>
    <xf numFmtId="2" fontId="59" fillId="6" borderId="2" xfId="0" applyNumberFormat="1" applyFont="1" applyFill="1" applyBorder="1" applyAlignment="1" applyProtection="1">
      <alignment horizontal="center" vertical="center"/>
      <protection hidden="1"/>
    </xf>
    <xf numFmtId="2" fontId="59" fillId="7" borderId="2" xfId="0" applyNumberFormat="1" applyFont="1" applyFill="1" applyBorder="1" applyAlignment="1" applyProtection="1">
      <alignment horizontal="center" vertical="center"/>
      <protection hidden="1"/>
    </xf>
    <xf numFmtId="2" fontId="58" fillId="6" borderId="6" xfId="0" applyNumberFormat="1" applyFont="1" applyFill="1" applyBorder="1" applyAlignment="1" applyProtection="1">
      <alignment horizontal="center" vertical="center"/>
      <protection hidden="1"/>
    </xf>
    <xf numFmtId="2" fontId="59" fillId="6" borderId="0" xfId="0" applyNumberFormat="1" applyFont="1" applyFill="1" applyBorder="1" applyAlignment="1" applyProtection="1">
      <alignment horizontal="center" vertical="center"/>
      <protection hidden="1"/>
    </xf>
    <xf numFmtId="178" fontId="59" fillId="7" borderId="26" xfId="0" applyNumberFormat="1" applyFont="1" applyFill="1" applyBorder="1" applyAlignment="1" applyProtection="1">
      <alignment horizontal="center" vertical="center"/>
      <protection hidden="1"/>
    </xf>
    <xf numFmtId="2" fontId="58" fillId="6" borderId="9" xfId="0" applyNumberFormat="1" applyFont="1" applyFill="1" applyBorder="1" applyAlignment="1" applyProtection="1">
      <alignment horizontal="center" vertical="center"/>
      <protection hidden="1"/>
    </xf>
    <xf numFmtId="0" fontId="50" fillId="3" borderId="9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3" borderId="31" xfId="0" applyFont="1" applyFill="1" applyBorder="1" applyAlignment="1" applyProtection="1">
      <alignment horizontal="center"/>
      <protection locked="0"/>
    </xf>
    <xf numFmtId="0" fontId="39" fillId="3" borderId="9" xfId="0" applyFont="1" applyFill="1" applyBorder="1" applyAlignment="1">
      <alignment horizontal="center"/>
    </xf>
    <xf numFmtId="2" fontId="39" fillId="3" borderId="9" xfId="0" applyNumberFormat="1" applyFont="1" applyFill="1" applyBorder="1" applyAlignment="1">
      <alignment horizontal="center"/>
    </xf>
    <xf numFmtId="0" fontId="61" fillId="11" borderId="7" xfId="0" applyFont="1" applyFill="1" applyBorder="1" applyAlignment="1" applyProtection="1">
      <alignment/>
      <protection locked="0"/>
    </xf>
    <xf numFmtId="0" fontId="61" fillId="11" borderId="10" xfId="0" applyFont="1" applyFill="1" applyBorder="1" applyAlignment="1" applyProtection="1">
      <alignment horizontal="center"/>
      <protection locked="0"/>
    </xf>
    <xf numFmtId="0" fontId="61" fillId="11" borderId="7" xfId="0" applyFont="1" applyFill="1" applyBorder="1" applyAlignment="1" applyProtection="1">
      <alignment horizontal="center"/>
      <protection locked="0"/>
    </xf>
    <xf numFmtId="0" fontId="62" fillId="11" borderId="11" xfId="0" applyFont="1" applyFill="1" applyBorder="1" applyAlignment="1" applyProtection="1">
      <alignment/>
      <protection locked="0"/>
    </xf>
    <xf numFmtId="0" fontId="62" fillId="11" borderId="32" xfId="0" applyFont="1" applyFill="1" applyBorder="1" applyAlignment="1" applyProtection="1">
      <alignment horizontal="center"/>
      <protection locked="0"/>
    </xf>
    <xf numFmtId="0" fontId="62" fillId="11" borderId="11" xfId="0" applyFont="1" applyFill="1" applyBorder="1" applyAlignment="1" applyProtection="1">
      <alignment horizontal="center"/>
      <protection locked="0"/>
    </xf>
    <xf numFmtId="0" fontId="61" fillId="11" borderId="7" xfId="0" applyFont="1" applyFill="1" applyBorder="1" applyAlignment="1" applyProtection="1">
      <alignment horizontal="center"/>
      <protection hidden="1"/>
    </xf>
    <xf numFmtId="0" fontId="61" fillId="11" borderId="7" xfId="0" applyFont="1" applyFill="1" applyBorder="1" applyAlignment="1" applyProtection="1">
      <alignment/>
      <protection hidden="1"/>
    </xf>
    <xf numFmtId="0" fontId="61" fillId="11" borderId="10" xfId="0" applyFont="1" applyFill="1" applyBorder="1" applyAlignment="1" applyProtection="1">
      <alignment horizontal="center"/>
      <protection hidden="1"/>
    </xf>
    <xf numFmtId="0" fontId="62" fillId="11" borderId="11" xfId="0" applyFont="1" applyFill="1" applyBorder="1" applyAlignment="1" applyProtection="1">
      <alignment horizontal="center"/>
      <protection hidden="1"/>
    </xf>
    <xf numFmtId="0" fontId="61" fillId="11" borderId="11" xfId="0" applyFont="1" applyFill="1" applyBorder="1" applyAlignment="1" applyProtection="1">
      <alignment horizontal="center"/>
      <protection hidden="1"/>
    </xf>
    <xf numFmtId="2" fontId="62" fillId="11" borderId="11" xfId="0" applyNumberFormat="1" applyFont="1" applyFill="1" applyBorder="1" applyAlignment="1" applyProtection="1">
      <alignment/>
      <protection hidden="1"/>
    </xf>
    <xf numFmtId="2" fontId="61" fillId="11" borderId="32" xfId="0" applyNumberFormat="1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6" fillId="3" borderId="25" xfId="0" applyFont="1" applyFill="1" applyBorder="1" applyAlignment="1" applyProtection="1">
      <alignment/>
      <protection locked="0"/>
    </xf>
    <xf numFmtId="2" fontId="52" fillId="3" borderId="34" xfId="0" applyNumberFormat="1" applyFont="1" applyFill="1" applyBorder="1" applyAlignment="1" applyProtection="1">
      <alignment horizontal="center"/>
      <protection hidden="1"/>
    </xf>
    <xf numFmtId="2" fontId="1" fillId="3" borderId="35" xfId="0" applyNumberFormat="1" applyFont="1" applyFill="1" applyBorder="1" applyAlignment="1" applyProtection="1">
      <alignment horizontal="center"/>
      <protection hidden="1"/>
    </xf>
    <xf numFmtId="2" fontId="1" fillId="3" borderId="36" xfId="0" applyNumberFormat="1" applyFont="1" applyFill="1" applyBorder="1" applyAlignment="1" applyProtection="1">
      <alignment horizontal="center"/>
      <protection hidden="1"/>
    </xf>
    <xf numFmtId="2" fontId="52" fillId="12" borderId="37" xfId="0" applyNumberFormat="1" applyFont="1" applyFill="1" applyBorder="1" applyAlignment="1" applyProtection="1">
      <alignment horizontal="center"/>
      <protection hidden="1"/>
    </xf>
    <xf numFmtId="2" fontId="1" fillId="12" borderId="37" xfId="0" applyNumberFormat="1" applyFont="1" applyFill="1" applyBorder="1" applyAlignment="1" applyProtection="1">
      <alignment horizontal="center"/>
      <protection hidden="1"/>
    </xf>
    <xf numFmtId="2" fontId="52" fillId="6" borderId="38" xfId="0" applyNumberFormat="1" applyFont="1" applyFill="1" applyBorder="1" applyAlignment="1" applyProtection="1">
      <alignment horizontal="center"/>
      <protection hidden="1"/>
    </xf>
    <xf numFmtId="2" fontId="1" fillId="6" borderId="38" xfId="0" applyNumberFormat="1" applyFont="1" applyFill="1" applyBorder="1" applyAlignment="1" applyProtection="1">
      <alignment horizontal="center"/>
      <protection hidden="1"/>
    </xf>
    <xf numFmtId="2" fontId="52" fillId="12" borderId="38" xfId="0" applyNumberFormat="1" applyFont="1" applyFill="1" applyBorder="1" applyAlignment="1" applyProtection="1">
      <alignment horizontal="center"/>
      <protection hidden="1"/>
    </xf>
    <xf numFmtId="2" fontId="1" fillId="12" borderId="38" xfId="0" applyNumberFormat="1" applyFont="1" applyFill="1" applyBorder="1" applyAlignment="1" applyProtection="1">
      <alignment horizontal="center"/>
      <protection hidden="1"/>
    </xf>
    <xf numFmtId="2" fontId="52" fillId="6" borderId="39" xfId="0" applyNumberFormat="1" applyFont="1" applyFill="1" applyBorder="1" applyAlignment="1" applyProtection="1">
      <alignment horizontal="center"/>
      <protection hidden="1"/>
    </xf>
    <xf numFmtId="2" fontId="1" fillId="6" borderId="39" xfId="0" applyNumberFormat="1" applyFont="1" applyFill="1" applyBorder="1" applyAlignment="1" applyProtection="1">
      <alignment horizontal="center"/>
      <protection hidden="1"/>
    </xf>
    <xf numFmtId="2" fontId="52" fillId="6" borderId="40" xfId="0" applyNumberFormat="1" applyFont="1" applyFill="1" applyBorder="1" applyAlignment="1" applyProtection="1">
      <alignment horizontal="center"/>
      <protection hidden="1"/>
    </xf>
    <xf numFmtId="2" fontId="1" fillId="6" borderId="40" xfId="0" applyNumberFormat="1" applyFont="1" applyFill="1" applyBorder="1" applyAlignment="1" applyProtection="1">
      <alignment horizontal="center"/>
      <protection hidden="1"/>
    </xf>
    <xf numFmtId="0" fontId="61" fillId="11" borderId="12" xfId="0" applyFont="1" applyFill="1" applyBorder="1" applyAlignment="1" applyProtection="1">
      <alignment horizontal="center"/>
      <protection locked="0"/>
    </xf>
    <xf numFmtId="0" fontId="61" fillId="11" borderId="14" xfId="0" applyFont="1" applyFill="1" applyBorder="1" applyAlignment="1" applyProtection="1">
      <alignment horizontal="center"/>
      <protection locked="0"/>
    </xf>
    <xf numFmtId="178" fontId="61" fillId="11" borderId="7" xfId="0" applyNumberFormat="1" applyFont="1" applyFill="1" applyBorder="1" applyAlignment="1" applyProtection="1">
      <alignment horizontal="center"/>
      <protection locked="0"/>
    </xf>
    <xf numFmtId="178" fontId="61" fillId="11" borderId="11" xfId="0" applyNumberFormat="1" applyFont="1" applyFill="1" applyBorder="1" applyAlignment="1" applyProtection="1">
      <alignment horizontal="center"/>
      <protection locked="0"/>
    </xf>
    <xf numFmtId="178" fontId="14" fillId="12" borderId="41" xfId="0" applyNumberFormat="1" applyFont="1" applyFill="1" applyBorder="1" applyAlignment="1" applyProtection="1">
      <alignment horizontal="center"/>
      <protection locked="0"/>
    </xf>
    <xf numFmtId="178" fontId="14" fillId="6" borderId="38" xfId="0" applyNumberFormat="1" applyFont="1" applyFill="1" applyBorder="1" applyAlignment="1" applyProtection="1">
      <alignment horizontal="center"/>
      <protection locked="0"/>
    </xf>
    <xf numFmtId="178" fontId="14" fillId="12" borderId="38" xfId="0" applyNumberFormat="1" applyFont="1" applyFill="1" applyBorder="1" applyAlignment="1" applyProtection="1">
      <alignment horizontal="center"/>
      <protection locked="0"/>
    </xf>
    <xf numFmtId="178" fontId="14" fillId="6" borderId="40" xfId="0" applyNumberFormat="1" applyFont="1" applyFill="1" applyBorder="1" applyAlignment="1" applyProtection="1">
      <alignment horizontal="center"/>
      <protection locked="0"/>
    </xf>
    <xf numFmtId="178" fontId="14" fillId="12" borderId="37" xfId="0" applyNumberFormat="1" applyFont="1" applyFill="1" applyBorder="1" applyAlignment="1" applyProtection="1">
      <alignment horizontal="center"/>
      <protection locked="0"/>
    </xf>
    <xf numFmtId="178" fontId="14" fillId="6" borderId="41" xfId="0" applyNumberFormat="1" applyFont="1" applyFill="1" applyBorder="1" applyAlignment="1" applyProtection="1">
      <alignment horizontal="center"/>
      <protection locked="0"/>
    </xf>
    <xf numFmtId="178" fontId="14" fillId="3" borderId="8" xfId="0" applyNumberFormat="1" applyFont="1" applyFill="1" applyBorder="1" applyAlignment="1" applyProtection="1">
      <alignment horizontal="center"/>
      <protection locked="0"/>
    </xf>
    <xf numFmtId="0" fontId="1" fillId="12" borderId="42" xfId="0" applyFont="1" applyFill="1" applyBorder="1" applyAlignment="1" applyProtection="1">
      <alignment horizontal="center"/>
      <protection locked="0"/>
    </xf>
    <xf numFmtId="0" fontId="1" fillId="12" borderId="17" xfId="0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0" fontId="1" fillId="6" borderId="20" xfId="0" applyFont="1" applyFill="1" applyBorder="1" applyAlignment="1" applyProtection="1">
      <alignment horizontal="center"/>
      <protection locked="0"/>
    </xf>
    <xf numFmtId="0" fontId="1" fillId="12" borderId="43" xfId="0" applyFont="1" applyFill="1" applyBorder="1" applyAlignment="1" applyProtection="1">
      <alignment horizontal="center"/>
      <protection locked="0"/>
    </xf>
    <xf numFmtId="0" fontId="1" fillId="12" borderId="20" xfId="0" applyFont="1" applyFill="1" applyBorder="1" applyAlignment="1" applyProtection="1">
      <alignment horizontal="center"/>
      <protection locked="0"/>
    </xf>
    <xf numFmtId="0" fontId="1" fillId="6" borderId="44" xfId="0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1" fillId="12" borderId="46" xfId="0" applyFont="1" applyFill="1" applyBorder="1" applyAlignment="1" applyProtection="1">
      <alignment horizontal="center"/>
      <protection locked="0"/>
    </xf>
    <xf numFmtId="0" fontId="1" fillId="12" borderId="47" xfId="0" applyFont="1" applyFill="1" applyBorder="1" applyAlignment="1" applyProtection="1">
      <alignment horizontal="center"/>
      <protection locked="0"/>
    </xf>
    <xf numFmtId="0" fontId="1" fillId="6" borderId="42" xfId="0" applyFont="1" applyFill="1" applyBorder="1" applyAlignment="1" applyProtection="1">
      <alignment horizontal="center"/>
      <protection locked="0"/>
    </xf>
    <xf numFmtId="0" fontId="1" fillId="6" borderId="17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6" borderId="48" xfId="0" applyFont="1" applyFill="1" applyBorder="1" applyAlignment="1" applyProtection="1">
      <alignment horizontal="center"/>
      <protection locked="0"/>
    </xf>
    <xf numFmtId="0" fontId="1" fillId="12" borderId="48" xfId="0" applyFont="1" applyFill="1" applyBorder="1" applyAlignment="1" applyProtection="1">
      <alignment horizontal="center"/>
      <protection locked="0"/>
    </xf>
    <xf numFmtId="0" fontId="1" fillId="6" borderId="49" xfId="0" applyFont="1" applyFill="1" applyBorder="1" applyAlignment="1" applyProtection="1">
      <alignment horizontal="center"/>
      <protection locked="0"/>
    </xf>
    <xf numFmtId="0" fontId="1" fillId="12" borderId="50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6" fillId="12" borderId="37" xfId="0" applyFont="1" applyFill="1" applyBorder="1" applyAlignment="1" applyProtection="1">
      <alignment/>
      <protection locked="0"/>
    </xf>
    <xf numFmtId="0" fontId="6" fillId="6" borderId="38" xfId="0" applyFont="1" applyFill="1" applyBorder="1" applyAlignment="1" applyProtection="1">
      <alignment/>
      <protection locked="0"/>
    </xf>
    <xf numFmtId="0" fontId="6" fillId="12" borderId="38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6" fillId="6" borderId="41" xfId="0" applyFont="1" applyFill="1" applyBorder="1" applyAlignment="1" applyProtection="1">
      <alignment/>
      <protection locked="0"/>
    </xf>
    <xf numFmtId="0" fontId="66" fillId="12" borderId="37" xfId="0" applyFont="1" applyFill="1" applyBorder="1" applyAlignment="1" applyProtection="1">
      <alignment horizontal="center"/>
      <protection locked="0"/>
    </xf>
    <xf numFmtId="0" fontId="66" fillId="6" borderId="38" xfId="0" applyFont="1" applyFill="1" applyBorder="1" applyAlignment="1" applyProtection="1">
      <alignment horizontal="center"/>
      <protection locked="0"/>
    </xf>
    <xf numFmtId="0" fontId="66" fillId="12" borderId="38" xfId="0" applyFont="1" applyFill="1" applyBorder="1" applyAlignment="1" applyProtection="1">
      <alignment horizontal="center"/>
      <protection locked="0"/>
    </xf>
    <xf numFmtId="0" fontId="66" fillId="6" borderId="39" xfId="0" applyFont="1" applyFill="1" applyBorder="1" applyAlignment="1" applyProtection="1">
      <alignment horizontal="center"/>
      <protection locked="0"/>
    </xf>
    <xf numFmtId="0" fontId="66" fillId="6" borderId="41" xfId="0" applyFont="1" applyFill="1" applyBorder="1" applyAlignment="1" applyProtection="1">
      <alignment horizontal="center"/>
      <protection locked="0"/>
    </xf>
    <xf numFmtId="0" fontId="66" fillId="6" borderId="40" xfId="0" applyFont="1" applyFill="1" applyBorder="1" applyAlignment="1" applyProtection="1">
      <alignment horizontal="center"/>
      <protection locked="0"/>
    </xf>
    <xf numFmtId="0" fontId="66" fillId="3" borderId="51" xfId="0" applyFont="1" applyFill="1" applyBorder="1" applyAlignment="1" applyProtection="1">
      <alignment horizontal="center"/>
      <protection locked="0"/>
    </xf>
    <xf numFmtId="0" fontId="6" fillId="13" borderId="52" xfId="0" applyFont="1" applyFill="1" applyBorder="1" applyAlignment="1" applyProtection="1">
      <alignment/>
      <protection locked="0"/>
    </xf>
    <xf numFmtId="0" fontId="1" fillId="13" borderId="46" xfId="0" applyFont="1" applyFill="1" applyBorder="1" applyAlignment="1" applyProtection="1">
      <alignment horizontal="center"/>
      <protection locked="0"/>
    </xf>
    <xf numFmtId="0" fontId="1" fillId="13" borderId="47" xfId="0" applyFont="1" applyFill="1" applyBorder="1" applyAlignment="1" applyProtection="1">
      <alignment horizontal="center"/>
      <protection locked="0"/>
    </xf>
    <xf numFmtId="178" fontId="52" fillId="13" borderId="37" xfId="0" applyNumberFormat="1" applyFont="1" applyFill="1" applyBorder="1" applyAlignment="1" applyProtection="1">
      <alignment horizontal="center"/>
      <protection locked="0"/>
    </xf>
    <xf numFmtId="0" fontId="6" fillId="13" borderId="53" xfId="0" applyFont="1" applyFill="1" applyBorder="1" applyAlignment="1" applyProtection="1">
      <alignment/>
      <protection locked="0"/>
    </xf>
    <xf numFmtId="0" fontId="1" fillId="13" borderId="44" xfId="0" applyFont="1" applyFill="1" applyBorder="1" applyAlignment="1" applyProtection="1">
      <alignment horizontal="center"/>
      <protection locked="0"/>
    </xf>
    <xf numFmtId="0" fontId="1" fillId="13" borderId="45" xfId="0" applyFont="1" applyFill="1" applyBorder="1" applyAlignment="1" applyProtection="1">
      <alignment horizontal="center"/>
      <protection locked="0"/>
    </xf>
    <xf numFmtId="178" fontId="52" fillId="13" borderId="40" xfId="0" applyNumberFormat="1" applyFont="1" applyFill="1" applyBorder="1" applyAlignment="1" applyProtection="1">
      <alignment horizontal="center"/>
      <protection locked="0"/>
    </xf>
    <xf numFmtId="0" fontId="66" fillId="13" borderId="51" xfId="0" applyFont="1" applyFill="1" applyBorder="1" applyAlignment="1" applyProtection="1">
      <alignment horizontal="center"/>
      <protection locked="0"/>
    </xf>
    <xf numFmtId="2" fontId="52" fillId="13" borderId="54" xfId="0" applyNumberFormat="1" applyFont="1" applyFill="1" applyBorder="1" applyAlignment="1" applyProtection="1">
      <alignment horizontal="center"/>
      <protection hidden="1"/>
    </xf>
    <xf numFmtId="2" fontId="6" fillId="13" borderId="55" xfId="0" applyNumberFormat="1" applyFont="1" applyFill="1" applyBorder="1" applyAlignment="1" applyProtection="1">
      <alignment horizontal="center"/>
      <protection hidden="1"/>
    </xf>
    <xf numFmtId="2" fontId="6" fillId="13" borderId="56" xfId="0" applyNumberFormat="1" applyFont="1" applyFill="1" applyBorder="1" applyAlignment="1" applyProtection="1">
      <alignment horizontal="center"/>
      <protection hidden="1"/>
    </xf>
    <xf numFmtId="0" fontId="66" fillId="13" borderId="14" xfId="0" applyFont="1" applyFill="1" applyBorder="1" applyAlignment="1" applyProtection="1">
      <alignment horizontal="center"/>
      <protection locked="0"/>
    </xf>
    <xf numFmtId="2" fontId="52" fillId="13" borderId="57" xfId="0" applyNumberFormat="1" applyFont="1" applyFill="1" applyBorder="1" applyAlignment="1" applyProtection="1">
      <alignment horizontal="center"/>
      <protection hidden="1"/>
    </xf>
    <xf numFmtId="2" fontId="63" fillId="10" borderId="31" xfId="0" applyNumberFormat="1" applyFont="1" applyFill="1" applyBorder="1" applyAlignment="1" applyProtection="1">
      <alignment/>
      <protection hidden="1"/>
    </xf>
    <xf numFmtId="2" fontId="1" fillId="10" borderId="25" xfId="0" applyNumberFormat="1" applyFont="1" applyFill="1" applyBorder="1" applyAlignment="1" applyProtection="1">
      <alignment horizontal="center"/>
      <protection hidden="1"/>
    </xf>
    <xf numFmtId="2" fontId="63" fillId="10" borderId="25" xfId="0" applyNumberFormat="1" applyFont="1" applyFill="1" applyBorder="1" applyAlignment="1" applyProtection="1">
      <alignment horizontal="center"/>
      <protection hidden="1"/>
    </xf>
    <xf numFmtId="2" fontId="64" fillId="10" borderId="31" xfId="0" applyNumberFormat="1" applyFont="1" applyFill="1" applyBorder="1" applyAlignment="1" applyProtection="1">
      <alignment/>
      <protection hidden="1"/>
    </xf>
    <xf numFmtId="2" fontId="65" fillId="10" borderId="31" xfId="0" applyNumberFormat="1" applyFont="1" applyFill="1" applyBorder="1" applyAlignment="1" applyProtection="1">
      <alignment horizontal="center" vertical="center"/>
      <protection hidden="1"/>
    </xf>
    <xf numFmtId="2" fontId="65" fillId="10" borderId="25" xfId="0" applyNumberFormat="1" applyFont="1" applyFill="1" applyBorder="1" applyAlignment="1" applyProtection="1">
      <alignment horizontal="center" vertical="center"/>
      <protection hidden="1"/>
    </xf>
    <xf numFmtId="0" fontId="18" fillId="5" borderId="26" xfId="0" applyFont="1" applyFill="1" applyBorder="1" applyAlignment="1" applyProtection="1">
      <alignment horizontal="center"/>
      <protection hidden="1"/>
    </xf>
    <xf numFmtId="178" fontId="58" fillId="8" borderId="10" xfId="0" applyNumberFormat="1" applyFont="1" applyFill="1" applyBorder="1" applyAlignment="1" applyProtection="1">
      <alignment horizontal="center" vertical="center"/>
      <protection hidden="1"/>
    </xf>
    <xf numFmtId="178" fontId="58" fillId="8" borderId="6" xfId="0" applyNumberFormat="1" applyFont="1" applyFill="1" applyBorder="1" applyAlignment="1" applyProtection="1">
      <alignment horizontal="center" vertical="center"/>
      <protection hidden="1"/>
    </xf>
    <xf numFmtId="0" fontId="15" fillId="7" borderId="22" xfId="0" applyFont="1" applyFill="1" applyBorder="1" applyAlignment="1" applyProtection="1">
      <alignment horizontal="center"/>
      <protection hidden="1"/>
    </xf>
    <xf numFmtId="178" fontId="60" fillId="8" borderId="5" xfId="0" applyNumberFormat="1" applyFont="1" applyFill="1" applyBorder="1" applyAlignment="1" applyProtection="1">
      <alignment horizontal="center" vertical="center"/>
      <protection hidden="1"/>
    </xf>
    <xf numFmtId="178" fontId="67" fillId="8" borderId="5" xfId="0" applyNumberFormat="1" applyFont="1" applyFill="1" applyBorder="1" applyAlignment="1" applyProtection="1">
      <alignment horizontal="center" vertical="center"/>
      <protection hidden="1"/>
    </xf>
    <xf numFmtId="0" fontId="18" fillId="8" borderId="9" xfId="0" applyFont="1" applyFill="1" applyBorder="1" applyAlignment="1" applyProtection="1">
      <alignment horizontal="center"/>
      <protection hidden="1"/>
    </xf>
    <xf numFmtId="0" fontId="15" fillId="7" borderId="58" xfId="0" applyFont="1" applyFill="1" applyBorder="1" applyAlignment="1" applyProtection="1">
      <alignment horizontal="center" vertical="center"/>
      <protection hidden="1"/>
    </xf>
    <xf numFmtId="0" fontId="28" fillId="14" borderId="4" xfId="0" applyFont="1" applyFill="1" applyBorder="1" applyAlignment="1" applyProtection="1">
      <alignment horizontal="center"/>
      <protection/>
    </xf>
    <xf numFmtId="0" fontId="47" fillId="14" borderId="0" xfId="0" applyFont="1" applyFill="1" applyBorder="1" applyAlignment="1" applyProtection="1">
      <alignment vertical="center"/>
      <protection hidden="1"/>
    </xf>
    <xf numFmtId="0" fontId="29" fillId="14" borderId="0" xfId="0" applyFont="1" applyFill="1" applyBorder="1" applyAlignment="1" applyProtection="1">
      <alignment horizontal="center"/>
      <protection hidden="1"/>
    </xf>
    <xf numFmtId="0" fontId="29" fillId="14" borderId="0" xfId="0" applyFont="1" applyFill="1" applyBorder="1" applyAlignment="1" applyProtection="1">
      <alignment horizontal="center" vertical="center"/>
      <protection hidden="1"/>
    </xf>
    <xf numFmtId="178" fontId="59" fillId="14" borderId="0" xfId="0" applyNumberFormat="1" applyFont="1" applyFill="1" applyBorder="1" applyAlignment="1" applyProtection="1">
      <alignment horizontal="center" vertical="center"/>
      <protection hidden="1"/>
    </xf>
    <xf numFmtId="2" fontId="59" fillId="14" borderId="0" xfId="0" applyNumberFormat="1" applyFont="1" applyFill="1" applyBorder="1" applyAlignment="1" applyProtection="1">
      <alignment horizontal="center" vertical="center"/>
      <protection hidden="1"/>
    </xf>
    <xf numFmtId="2" fontId="59" fillId="14" borderId="26" xfId="0" applyNumberFormat="1" applyFont="1" applyFill="1" applyBorder="1" applyAlignment="1" applyProtection="1">
      <alignment horizontal="center" vertical="center"/>
      <protection hidden="1"/>
    </xf>
    <xf numFmtId="0" fontId="59" fillId="14" borderId="5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42" fillId="3" borderId="5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7" fillId="3" borderId="5" xfId="0" applyFont="1" applyFill="1" applyBorder="1" applyAlignment="1" applyProtection="1">
      <alignment horizontal="center"/>
      <protection hidden="1"/>
    </xf>
    <xf numFmtId="0" fontId="57" fillId="3" borderId="30" xfId="0" applyFont="1" applyFill="1" applyBorder="1" applyAlignment="1" applyProtection="1">
      <alignment horizontal="center"/>
      <protection hidden="1"/>
    </xf>
    <xf numFmtId="0" fontId="57" fillId="3" borderId="6" xfId="0" applyFont="1" applyFill="1" applyBorder="1" applyAlignment="1" applyProtection="1">
      <alignment horizontal="center"/>
      <protection hidden="1"/>
    </xf>
    <xf numFmtId="2" fontId="51" fillId="3" borderId="0" xfId="0" applyNumberFormat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/>
    </xf>
    <xf numFmtId="0" fontId="50" fillId="3" borderId="5" xfId="0" applyFont="1" applyFill="1" applyBorder="1" applyAlignment="1" applyProtection="1">
      <alignment horizontal="center" vertical="center"/>
      <protection hidden="1"/>
    </xf>
    <xf numFmtId="0" fontId="50" fillId="3" borderId="30" xfId="0" applyFont="1" applyFill="1" applyBorder="1" applyAlignment="1" applyProtection="1">
      <alignment horizontal="center" vertical="center"/>
      <protection hidden="1"/>
    </xf>
    <xf numFmtId="0" fontId="50" fillId="3" borderId="6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180975</xdr:rowOff>
    </xdr:from>
    <xdr:to>
      <xdr:col>14</xdr:col>
      <xdr:colOff>19050</xdr:colOff>
      <xdr:row>6</xdr:row>
      <xdr:rowOff>38100</xdr:rowOff>
    </xdr:to>
    <xdr:sp>
      <xdr:nvSpPr>
        <xdr:cNvPr id="1" name="AutoShape 22"/>
        <xdr:cNvSpPr>
          <a:spLocks/>
        </xdr:cNvSpPr>
      </xdr:nvSpPr>
      <xdr:spPr>
        <a:xfrm>
          <a:off x="247650" y="180975"/>
          <a:ext cx="17383125" cy="1543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PROTEICO DEI MIX e DELLE BOILIES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100"/>
  <sheetViews>
    <sheetView tabSelected="1" zoomScale="50" zoomScaleNormal="50" zoomScaleSheetLayoutView="50" workbookViewId="0" topLeftCell="A28">
      <selection activeCell="G52" sqref="G52"/>
    </sheetView>
  </sheetViews>
  <sheetFormatPr defaultColWidth="9.140625" defaultRowHeight="12.75"/>
  <cols>
    <col min="1" max="1" width="5.00390625" style="1" customWidth="1"/>
    <col min="2" max="2" width="56.140625" style="1" customWidth="1"/>
    <col min="3" max="3" width="19.8515625" style="2" bestFit="1" customWidth="1"/>
    <col min="4" max="4" width="19.57421875" style="2" bestFit="1" customWidth="1"/>
    <col min="5" max="5" width="13.00390625" style="2" bestFit="1" customWidth="1"/>
    <col min="6" max="6" width="18.421875" style="2" bestFit="1" customWidth="1"/>
    <col min="7" max="7" width="18.8515625" style="3" bestFit="1" customWidth="1"/>
    <col min="8" max="8" width="7.57421875" style="3" bestFit="1" customWidth="1"/>
    <col min="9" max="9" width="14.421875" style="16" bestFit="1" customWidth="1"/>
    <col min="10" max="10" width="18.421875" style="5" customWidth="1"/>
    <col min="11" max="11" width="19.28125" style="1" customWidth="1"/>
    <col min="12" max="12" width="18.140625" style="1" customWidth="1"/>
    <col min="13" max="13" width="17.00390625" style="1" customWidth="1"/>
    <col min="14" max="14" width="18.421875" style="1" bestFit="1" customWidth="1"/>
    <col min="15" max="16384" width="9.140625" style="1" customWidth="1"/>
  </cols>
  <sheetData>
    <row r="1" spans="2:10" ht="39">
      <c r="B1" s="289"/>
      <c r="C1" s="289"/>
      <c r="D1" s="289"/>
      <c r="E1" s="289"/>
      <c r="F1" s="289"/>
      <c r="G1" s="289"/>
      <c r="H1" s="289"/>
      <c r="I1" s="289"/>
      <c r="J1" s="289"/>
    </row>
    <row r="2" ht="18.75"/>
    <row r="3" ht="18.75"/>
    <row r="4" ht="18.75">
      <c r="I4" s="4"/>
    </row>
    <row r="5" spans="9:20" ht="18.75">
      <c r="I5" s="4"/>
      <c r="T5" s="6"/>
    </row>
    <row r="6" ht="18.75">
      <c r="I6" s="4"/>
    </row>
    <row r="7" ht="19.5" thickBot="1"/>
    <row r="8" spans="1:15" s="8" customFormat="1" ht="23.25">
      <c r="A8" s="95"/>
      <c r="B8" s="177" t="s">
        <v>29</v>
      </c>
      <c r="C8" s="178" t="s">
        <v>32</v>
      </c>
      <c r="D8" s="179" t="s">
        <v>46</v>
      </c>
      <c r="E8" s="179" t="s">
        <v>48</v>
      </c>
      <c r="F8" s="211" t="s">
        <v>115</v>
      </c>
      <c r="G8" s="213" t="s">
        <v>33</v>
      </c>
      <c r="H8" s="57"/>
      <c r="I8" s="183" t="s">
        <v>35</v>
      </c>
      <c r="J8" s="183" t="s">
        <v>33</v>
      </c>
      <c r="K8" s="184" t="s">
        <v>32</v>
      </c>
      <c r="L8" s="183" t="s">
        <v>46</v>
      </c>
      <c r="M8" s="183" t="s">
        <v>48</v>
      </c>
      <c r="N8" s="185" t="s">
        <v>115</v>
      </c>
      <c r="O8" s="7"/>
    </row>
    <row r="9" spans="1:14" ht="23.25" thickBot="1">
      <c r="A9" s="190"/>
      <c r="B9" s="180"/>
      <c r="C9" s="181"/>
      <c r="D9" s="182"/>
      <c r="E9" s="182"/>
      <c r="F9" s="212" t="s">
        <v>116</v>
      </c>
      <c r="G9" s="214" t="s">
        <v>36</v>
      </c>
      <c r="H9" s="57"/>
      <c r="I9" s="186"/>
      <c r="J9" s="187" t="s">
        <v>34</v>
      </c>
      <c r="K9" s="188"/>
      <c r="L9" s="186"/>
      <c r="M9" s="186"/>
      <c r="N9" s="189" t="s">
        <v>116</v>
      </c>
    </row>
    <row r="10" spans="1:14" ht="19.5" customHeight="1">
      <c r="A10" s="68">
        <v>1</v>
      </c>
      <c r="B10" s="241" t="s">
        <v>4</v>
      </c>
      <c r="C10" s="235">
        <v>3</v>
      </c>
      <c r="D10" s="222">
        <v>0</v>
      </c>
      <c r="E10" s="222">
        <v>1</v>
      </c>
      <c r="F10" s="223">
        <v>5</v>
      </c>
      <c r="G10" s="215">
        <v>75</v>
      </c>
      <c r="H10" s="9"/>
      <c r="I10" s="246"/>
      <c r="J10" s="201">
        <f aca="true" t="shared" si="0" ref="J10:J41">(I10/100)*G10</f>
        <v>0</v>
      </c>
      <c r="K10" s="202">
        <f>(I10/100)*C10</f>
        <v>0</v>
      </c>
      <c r="L10" s="202">
        <f aca="true" t="shared" si="1" ref="L10:L18">(I10/100)*E10</f>
        <v>0</v>
      </c>
      <c r="M10" s="202">
        <f>(I10/100)*E10</f>
        <v>0</v>
      </c>
      <c r="N10" s="202">
        <f aca="true" t="shared" si="2" ref="N10:N41">IF(I10&gt;0,F10*I10/$I$86,0)</f>
        <v>0</v>
      </c>
    </row>
    <row r="11" spans="1:14" ht="19.5" customHeight="1">
      <c r="A11" s="71">
        <v>2</v>
      </c>
      <c r="B11" s="242" t="s">
        <v>26</v>
      </c>
      <c r="C11" s="236">
        <v>3</v>
      </c>
      <c r="D11" s="224">
        <v>1</v>
      </c>
      <c r="E11" s="224">
        <v>1</v>
      </c>
      <c r="F11" s="225">
        <v>4</v>
      </c>
      <c r="G11" s="216">
        <v>90</v>
      </c>
      <c r="H11" s="9"/>
      <c r="I11" s="247"/>
      <c r="J11" s="203">
        <f t="shared" si="0"/>
        <v>0</v>
      </c>
      <c r="K11" s="204">
        <f aca="true" t="shared" si="3" ref="K11:K74">(I11/100)*C11</f>
        <v>0</v>
      </c>
      <c r="L11" s="204">
        <f t="shared" si="1"/>
        <v>0</v>
      </c>
      <c r="M11" s="204">
        <f aca="true" t="shared" si="4" ref="M11:M74">(I11/100)*E11</f>
        <v>0</v>
      </c>
      <c r="N11" s="204">
        <f t="shared" si="2"/>
        <v>0</v>
      </c>
    </row>
    <row r="12" spans="1:14" ht="19.5" customHeight="1">
      <c r="A12" s="71">
        <v>3</v>
      </c>
      <c r="B12" s="243" t="s">
        <v>3</v>
      </c>
      <c r="C12" s="237">
        <v>4</v>
      </c>
      <c r="D12" s="226">
        <v>1</v>
      </c>
      <c r="E12" s="226">
        <v>1</v>
      </c>
      <c r="F12" s="227">
        <v>5</v>
      </c>
      <c r="G12" s="217">
        <v>90</v>
      </c>
      <c r="H12" s="9"/>
      <c r="I12" s="248"/>
      <c r="J12" s="205">
        <f t="shared" si="0"/>
        <v>0</v>
      </c>
      <c r="K12" s="206">
        <f t="shared" si="3"/>
        <v>0</v>
      </c>
      <c r="L12" s="206">
        <f t="shared" si="1"/>
        <v>0</v>
      </c>
      <c r="M12" s="206">
        <f t="shared" si="4"/>
        <v>0</v>
      </c>
      <c r="N12" s="206">
        <f t="shared" si="2"/>
        <v>0</v>
      </c>
    </row>
    <row r="13" spans="1:14" ht="19.5" customHeight="1">
      <c r="A13" s="71">
        <v>4</v>
      </c>
      <c r="B13" s="242" t="s">
        <v>61</v>
      </c>
      <c r="C13" s="236">
        <v>4</v>
      </c>
      <c r="D13" s="224">
        <v>1</v>
      </c>
      <c r="E13" s="224">
        <v>0.8</v>
      </c>
      <c r="F13" s="225">
        <v>5</v>
      </c>
      <c r="G13" s="216">
        <v>97</v>
      </c>
      <c r="H13" s="9"/>
      <c r="I13" s="247"/>
      <c r="J13" s="203">
        <f t="shared" si="0"/>
        <v>0</v>
      </c>
      <c r="K13" s="204">
        <f t="shared" si="3"/>
        <v>0</v>
      </c>
      <c r="L13" s="204">
        <f t="shared" si="1"/>
        <v>0</v>
      </c>
      <c r="M13" s="204">
        <f t="shared" si="4"/>
        <v>0</v>
      </c>
      <c r="N13" s="204">
        <f t="shared" si="2"/>
        <v>0</v>
      </c>
    </row>
    <row r="14" spans="1:14" ht="19.5" customHeight="1">
      <c r="A14" s="71">
        <v>5</v>
      </c>
      <c r="B14" s="243" t="s">
        <v>68</v>
      </c>
      <c r="C14" s="237">
        <v>2</v>
      </c>
      <c r="D14" s="226">
        <v>62</v>
      </c>
      <c r="E14" s="226">
        <v>3.4</v>
      </c>
      <c r="F14" s="227">
        <v>3</v>
      </c>
      <c r="G14" s="217">
        <v>6</v>
      </c>
      <c r="H14" s="9"/>
      <c r="I14" s="248"/>
      <c r="J14" s="205">
        <f t="shared" si="0"/>
        <v>0</v>
      </c>
      <c r="K14" s="206">
        <f t="shared" si="3"/>
        <v>0</v>
      </c>
      <c r="L14" s="206">
        <f t="shared" si="1"/>
        <v>0</v>
      </c>
      <c r="M14" s="206">
        <f t="shared" si="4"/>
        <v>0</v>
      </c>
      <c r="N14" s="206">
        <f t="shared" si="2"/>
        <v>0</v>
      </c>
    </row>
    <row r="15" spans="1:14" ht="19.5" customHeight="1">
      <c r="A15" s="71">
        <v>6</v>
      </c>
      <c r="B15" s="242" t="s">
        <v>39</v>
      </c>
      <c r="C15" s="236">
        <v>3</v>
      </c>
      <c r="D15" s="224">
        <v>8.5</v>
      </c>
      <c r="E15" s="224">
        <v>50</v>
      </c>
      <c r="F15" s="225">
        <v>0</v>
      </c>
      <c r="G15" s="216">
        <v>40</v>
      </c>
      <c r="H15" s="9"/>
      <c r="I15" s="247"/>
      <c r="J15" s="203">
        <f t="shared" si="0"/>
        <v>0</v>
      </c>
      <c r="K15" s="204">
        <f t="shared" si="3"/>
        <v>0</v>
      </c>
      <c r="L15" s="204">
        <f t="shared" si="1"/>
        <v>0</v>
      </c>
      <c r="M15" s="204">
        <f t="shared" si="4"/>
        <v>0</v>
      </c>
      <c r="N15" s="204">
        <f t="shared" si="2"/>
        <v>0</v>
      </c>
    </row>
    <row r="16" spans="1:14" ht="19.5" customHeight="1">
      <c r="A16" s="71">
        <v>7</v>
      </c>
      <c r="B16" s="243" t="s">
        <v>69</v>
      </c>
      <c r="C16" s="237">
        <v>3</v>
      </c>
      <c r="D16" s="226">
        <v>1</v>
      </c>
      <c r="E16" s="226">
        <v>8</v>
      </c>
      <c r="F16" s="227">
        <v>-1</v>
      </c>
      <c r="G16" s="217">
        <v>69.5</v>
      </c>
      <c r="H16" s="9"/>
      <c r="I16" s="248"/>
      <c r="J16" s="205">
        <f t="shared" si="0"/>
        <v>0</v>
      </c>
      <c r="K16" s="206">
        <f t="shared" si="3"/>
        <v>0</v>
      </c>
      <c r="L16" s="206">
        <f t="shared" si="1"/>
        <v>0</v>
      </c>
      <c r="M16" s="206">
        <f t="shared" si="4"/>
        <v>0</v>
      </c>
      <c r="N16" s="206">
        <f t="shared" si="2"/>
        <v>0</v>
      </c>
    </row>
    <row r="17" spans="1:14" ht="19.5" customHeight="1">
      <c r="A17" s="71">
        <v>8</v>
      </c>
      <c r="B17" s="242" t="s">
        <v>22</v>
      </c>
      <c r="C17" s="236">
        <v>3</v>
      </c>
      <c r="D17" s="224">
        <v>72.9</v>
      </c>
      <c r="E17" s="224">
        <v>7.1</v>
      </c>
      <c r="F17" s="225">
        <v>4</v>
      </c>
      <c r="G17" s="216">
        <v>12.6</v>
      </c>
      <c r="H17" s="9"/>
      <c r="I17" s="247"/>
      <c r="J17" s="203">
        <f t="shared" si="0"/>
        <v>0</v>
      </c>
      <c r="K17" s="204">
        <f t="shared" si="3"/>
        <v>0</v>
      </c>
      <c r="L17" s="204">
        <f t="shared" si="1"/>
        <v>0</v>
      </c>
      <c r="M17" s="204">
        <f t="shared" si="4"/>
        <v>0</v>
      </c>
      <c r="N17" s="204">
        <f t="shared" si="2"/>
        <v>0</v>
      </c>
    </row>
    <row r="18" spans="1:14" ht="19.5" customHeight="1">
      <c r="A18" s="71">
        <v>9</v>
      </c>
      <c r="B18" s="243" t="s">
        <v>11</v>
      </c>
      <c r="C18" s="237">
        <v>1</v>
      </c>
      <c r="D18" s="226"/>
      <c r="E18" s="226"/>
      <c r="F18" s="227">
        <v>0</v>
      </c>
      <c r="G18" s="217">
        <v>80</v>
      </c>
      <c r="H18" s="9"/>
      <c r="I18" s="248"/>
      <c r="J18" s="205">
        <f t="shared" si="0"/>
        <v>0</v>
      </c>
      <c r="K18" s="206">
        <f t="shared" si="3"/>
        <v>0</v>
      </c>
      <c r="L18" s="206">
        <f t="shared" si="1"/>
        <v>0</v>
      </c>
      <c r="M18" s="206">
        <f t="shared" si="4"/>
        <v>0</v>
      </c>
      <c r="N18" s="206">
        <f t="shared" si="2"/>
        <v>0</v>
      </c>
    </row>
    <row r="19" spans="1:14" ht="19.5" customHeight="1">
      <c r="A19" s="71">
        <v>10</v>
      </c>
      <c r="B19" s="242" t="s">
        <v>12</v>
      </c>
      <c r="C19" s="236">
        <v>3</v>
      </c>
      <c r="D19" s="224">
        <v>54.3</v>
      </c>
      <c r="E19" s="224">
        <v>4.9</v>
      </c>
      <c r="F19" s="225">
        <v>4</v>
      </c>
      <c r="G19" s="216">
        <v>21.8</v>
      </c>
      <c r="H19" s="9"/>
      <c r="I19" s="247"/>
      <c r="J19" s="203">
        <f t="shared" si="0"/>
        <v>0</v>
      </c>
      <c r="K19" s="204">
        <f t="shared" si="3"/>
        <v>0</v>
      </c>
      <c r="L19" s="204">
        <f>(I19/100)*D19</f>
        <v>0</v>
      </c>
      <c r="M19" s="204">
        <f t="shared" si="4"/>
        <v>0</v>
      </c>
      <c r="N19" s="204">
        <f t="shared" si="2"/>
        <v>0</v>
      </c>
    </row>
    <row r="20" spans="1:14" ht="19.5" customHeight="1">
      <c r="A20" s="71">
        <v>11</v>
      </c>
      <c r="B20" s="243" t="s">
        <v>24</v>
      </c>
      <c r="C20" s="237">
        <v>4</v>
      </c>
      <c r="D20" s="226"/>
      <c r="E20" s="226">
        <v>4</v>
      </c>
      <c r="F20" s="227">
        <v>-1</v>
      </c>
      <c r="G20" s="217">
        <v>20</v>
      </c>
      <c r="H20" s="9"/>
      <c r="I20" s="248"/>
      <c r="J20" s="205">
        <f t="shared" si="0"/>
        <v>0</v>
      </c>
      <c r="K20" s="206">
        <f t="shared" si="3"/>
        <v>0</v>
      </c>
      <c r="L20" s="206">
        <f aca="true" t="shared" si="5" ref="L20:L83">(I20/100)*D20</f>
        <v>0</v>
      </c>
      <c r="M20" s="206">
        <f t="shared" si="4"/>
        <v>0</v>
      </c>
      <c r="N20" s="206">
        <f t="shared" si="2"/>
        <v>0</v>
      </c>
    </row>
    <row r="21" spans="1:14" ht="19.5" customHeight="1">
      <c r="A21" s="71">
        <v>12</v>
      </c>
      <c r="B21" s="242" t="s">
        <v>99</v>
      </c>
      <c r="C21" s="236">
        <v>5</v>
      </c>
      <c r="D21" s="224">
        <v>0</v>
      </c>
      <c r="E21" s="224">
        <v>0.1</v>
      </c>
      <c r="F21" s="225">
        <v>0</v>
      </c>
      <c r="G21" s="216">
        <v>98</v>
      </c>
      <c r="H21" s="9"/>
      <c r="I21" s="247"/>
      <c r="J21" s="203">
        <f t="shared" si="0"/>
        <v>0</v>
      </c>
      <c r="K21" s="204">
        <f t="shared" si="3"/>
        <v>0</v>
      </c>
      <c r="L21" s="204">
        <f t="shared" si="5"/>
        <v>0</v>
      </c>
      <c r="M21" s="204">
        <f t="shared" si="4"/>
        <v>0</v>
      </c>
      <c r="N21" s="204">
        <f t="shared" si="2"/>
        <v>0</v>
      </c>
    </row>
    <row r="22" spans="1:14" ht="19.5" customHeight="1">
      <c r="A22" s="71">
        <v>13</v>
      </c>
      <c r="B22" s="243" t="s">
        <v>21</v>
      </c>
      <c r="C22" s="237">
        <v>3</v>
      </c>
      <c r="D22" s="226">
        <v>54.8</v>
      </c>
      <c r="E22" s="226">
        <v>3</v>
      </c>
      <c r="F22" s="227">
        <v>3</v>
      </c>
      <c r="G22" s="217">
        <v>27.2</v>
      </c>
      <c r="H22" s="9"/>
      <c r="I22" s="248"/>
      <c r="J22" s="205">
        <f t="shared" si="0"/>
        <v>0</v>
      </c>
      <c r="K22" s="206">
        <f t="shared" si="3"/>
        <v>0</v>
      </c>
      <c r="L22" s="206">
        <f t="shared" si="5"/>
        <v>0</v>
      </c>
      <c r="M22" s="206">
        <f t="shared" si="4"/>
        <v>0</v>
      </c>
      <c r="N22" s="206">
        <f t="shared" si="2"/>
        <v>0</v>
      </c>
    </row>
    <row r="23" spans="1:14" ht="19.5" customHeight="1">
      <c r="A23" s="71">
        <v>14</v>
      </c>
      <c r="B23" s="242" t="s">
        <v>38</v>
      </c>
      <c r="C23" s="236">
        <v>3</v>
      </c>
      <c r="D23" s="224">
        <v>2</v>
      </c>
      <c r="E23" s="224">
        <v>10</v>
      </c>
      <c r="F23" s="225">
        <v>0</v>
      </c>
      <c r="G23" s="216">
        <v>85</v>
      </c>
      <c r="H23" s="9"/>
      <c r="I23" s="247"/>
      <c r="J23" s="203">
        <f t="shared" si="0"/>
        <v>0</v>
      </c>
      <c r="K23" s="204">
        <f t="shared" si="3"/>
        <v>0</v>
      </c>
      <c r="L23" s="204">
        <f t="shared" si="5"/>
        <v>0</v>
      </c>
      <c r="M23" s="204">
        <f t="shared" si="4"/>
        <v>0</v>
      </c>
      <c r="N23" s="204">
        <f t="shared" si="2"/>
        <v>0</v>
      </c>
    </row>
    <row r="24" spans="1:14" ht="19.5" customHeight="1">
      <c r="A24" s="71">
        <v>15</v>
      </c>
      <c r="B24" s="243" t="s">
        <v>100</v>
      </c>
      <c r="C24" s="237">
        <v>3</v>
      </c>
      <c r="D24" s="226">
        <v>1</v>
      </c>
      <c r="E24" s="226">
        <v>16</v>
      </c>
      <c r="F24" s="227">
        <v>0</v>
      </c>
      <c r="G24" s="217">
        <v>65</v>
      </c>
      <c r="H24" s="9"/>
      <c r="I24" s="248"/>
      <c r="J24" s="205">
        <f t="shared" si="0"/>
        <v>0</v>
      </c>
      <c r="K24" s="206">
        <f t="shared" si="3"/>
        <v>0</v>
      </c>
      <c r="L24" s="206">
        <f t="shared" si="5"/>
        <v>0</v>
      </c>
      <c r="M24" s="206">
        <f t="shared" si="4"/>
        <v>0</v>
      </c>
      <c r="N24" s="206">
        <f t="shared" si="2"/>
        <v>0</v>
      </c>
    </row>
    <row r="25" spans="1:14" ht="19.5" customHeight="1">
      <c r="A25" s="71">
        <v>16</v>
      </c>
      <c r="B25" s="242" t="s">
        <v>17</v>
      </c>
      <c r="C25" s="236">
        <v>4</v>
      </c>
      <c r="D25" s="224">
        <v>0</v>
      </c>
      <c r="E25" s="224">
        <v>1.8</v>
      </c>
      <c r="F25" s="225">
        <v>0</v>
      </c>
      <c r="G25" s="216">
        <v>55</v>
      </c>
      <c r="H25" s="9"/>
      <c r="I25" s="247"/>
      <c r="J25" s="203">
        <f t="shared" si="0"/>
        <v>0</v>
      </c>
      <c r="K25" s="204">
        <f t="shared" si="3"/>
        <v>0</v>
      </c>
      <c r="L25" s="204">
        <f t="shared" si="5"/>
        <v>0</v>
      </c>
      <c r="M25" s="204">
        <f t="shared" si="4"/>
        <v>0</v>
      </c>
      <c r="N25" s="204">
        <f t="shared" si="2"/>
        <v>0</v>
      </c>
    </row>
    <row r="26" spans="1:14" ht="19.5" customHeight="1">
      <c r="A26" s="71">
        <v>17</v>
      </c>
      <c r="B26" s="243" t="s">
        <v>49</v>
      </c>
      <c r="C26" s="237">
        <v>4</v>
      </c>
      <c r="D26" s="226">
        <v>78</v>
      </c>
      <c r="E26" s="226">
        <v>0.7</v>
      </c>
      <c r="F26" s="227">
        <v>5</v>
      </c>
      <c r="G26" s="217">
        <v>11</v>
      </c>
      <c r="H26" s="9"/>
      <c r="I26" s="248"/>
      <c r="J26" s="205">
        <f t="shared" si="0"/>
        <v>0</v>
      </c>
      <c r="K26" s="206">
        <f t="shared" si="3"/>
        <v>0</v>
      </c>
      <c r="L26" s="206">
        <f t="shared" si="5"/>
        <v>0</v>
      </c>
      <c r="M26" s="206">
        <f t="shared" si="4"/>
        <v>0</v>
      </c>
      <c r="N26" s="206">
        <f t="shared" si="2"/>
        <v>0</v>
      </c>
    </row>
    <row r="27" spans="1:14" ht="19.5" customHeight="1">
      <c r="A27" s="71">
        <v>18</v>
      </c>
      <c r="B27" s="242" t="s">
        <v>8</v>
      </c>
      <c r="C27" s="236">
        <v>5</v>
      </c>
      <c r="D27" s="224">
        <v>81.5</v>
      </c>
      <c r="E27" s="224">
        <v>2.7</v>
      </c>
      <c r="F27" s="225">
        <v>4</v>
      </c>
      <c r="G27" s="216">
        <v>8.7</v>
      </c>
      <c r="H27" s="9"/>
      <c r="I27" s="247"/>
      <c r="J27" s="203">
        <f t="shared" si="0"/>
        <v>0</v>
      </c>
      <c r="K27" s="204">
        <f t="shared" si="3"/>
        <v>0</v>
      </c>
      <c r="L27" s="204">
        <f t="shared" si="5"/>
        <v>0</v>
      </c>
      <c r="M27" s="204">
        <f t="shared" si="4"/>
        <v>0</v>
      </c>
      <c r="N27" s="204">
        <f t="shared" si="2"/>
        <v>0</v>
      </c>
    </row>
    <row r="28" spans="1:14" ht="19.5" customHeight="1">
      <c r="A28" s="71">
        <v>19</v>
      </c>
      <c r="B28" s="243" t="s">
        <v>13</v>
      </c>
      <c r="C28" s="237">
        <v>4</v>
      </c>
      <c r="D28" s="226">
        <v>60</v>
      </c>
      <c r="E28" s="226">
        <v>0</v>
      </c>
      <c r="F28" s="227">
        <v>-1</v>
      </c>
      <c r="G28" s="217">
        <v>5</v>
      </c>
      <c r="H28" s="9"/>
      <c r="I28" s="248"/>
      <c r="J28" s="205">
        <f t="shared" si="0"/>
        <v>0</v>
      </c>
      <c r="K28" s="206">
        <f t="shared" si="3"/>
        <v>0</v>
      </c>
      <c r="L28" s="206">
        <f t="shared" si="5"/>
        <v>0</v>
      </c>
      <c r="M28" s="206">
        <f t="shared" si="4"/>
        <v>0</v>
      </c>
      <c r="N28" s="206">
        <f t="shared" si="2"/>
        <v>0</v>
      </c>
    </row>
    <row r="29" spans="1:14" ht="19.5" customHeight="1">
      <c r="A29" s="71">
        <v>20</v>
      </c>
      <c r="B29" s="242" t="s">
        <v>70</v>
      </c>
      <c r="C29" s="236">
        <v>3</v>
      </c>
      <c r="D29" s="224">
        <v>1</v>
      </c>
      <c r="E29" s="224">
        <v>7</v>
      </c>
      <c r="F29" s="225">
        <v>0</v>
      </c>
      <c r="G29" s="216">
        <v>79</v>
      </c>
      <c r="H29" s="9"/>
      <c r="I29" s="247"/>
      <c r="J29" s="203">
        <f t="shared" si="0"/>
        <v>0</v>
      </c>
      <c r="K29" s="204">
        <f t="shared" si="3"/>
        <v>0</v>
      </c>
      <c r="L29" s="204">
        <f t="shared" si="5"/>
        <v>0</v>
      </c>
      <c r="M29" s="204">
        <f t="shared" si="4"/>
        <v>0</v>
      </c>
      <c r="N29" s="204">
        <f t="shared" si="2"/>
        <v>0</v>
      </c>
    </row>
    <row r="30" spans="1:14" ht="19.5" customHeight="1">
      <c r="A30" s="71">
        <v>21</v>
      </c>
      <c r="B30" s="243" t="s">
        <v>27</v>
      </c>
      <c r="C30" s="237">
        <v>3</v>
      </c>
      <c r="D30" s="226">
        <v>80</v>
      </c>
      <c r="E30" s="226">
        <v>1.9</v>
      </c>
      <c r="F30" s="227">
        <v>3</v>
      </c>
      <c r="G30" s="217">
        <v>10.6</v>
      </c>
      <c r="H30" s="9"/>
      <c r="I30" s="248"/>
      <c r="J30" s="205">
        <f t="shared" si="0"/>
        <v>0</v>
      </c>
      <c r="K30" s="206">
        <f t="shared" si="3"/>
        <v>0</v>
      </c>
      <c r="L30" s="206">
        <f t="shared" si="5"/>
        <v>0</v>
      </c>
      <c r="M30" s="206">
        <f t="shared" si="4"/>
        <v>0</v>
      </c>
      <c r="N30" s="206">
        <f t="shared" si="2"/>
        <v>0</v>
      </c>
    </row>
    <row r="31" spans="1:14" ht="19.5" customHeight="1">
      <c r="A31" s="71">
        <v>22</v>
      </c>
      <c r="B31" s="242" t="s">
        <v>23</v>
      </c>
      <c r="C31" s="236">
        <v>4</v>
      </c>
      <c r="D31" s="224">
        <v>78</v>
      </c>
      <c r="E31" s="224">
        <v>3</v>
      </c>
      <c r="F31" s="225">
        <v>3</v>
      </c>
      <c r="G31" s="216">
        <v>9</v>
      </c>
      <c r="H31" s="9"/>
      <c r="I31" s="247"/>
      <c r="J31" s="203">
        <f t="shared" si="0"/>
        <v>0</v>
      </c>
      <c r="K31" s="204">
        <f t="shared" si="3"/>
        <v>0</v>
      </c>
      <c r="L31" s="204">
        <f t="shared" si="5"/>
        <v>0</v>
      </c>
      <c r="M31" s="204">
        <f t="shared" si="4"/>
        <v>0</v>
      </c>
      <c r="N31" s="204">
        <f t="shared" si="2"/>
        <v>0</v>
      </c>
    </row>
    <row r="32" spans="1:14" ht="19.5" customHeight="1">
      <c r="A32" s="71">
        <v>23</v>
      </c>
      <c r="B32" s="243" t="s">
        <v>71</v>
      </c>
      <c r="C32" s="237">
        <v>3</v>
      </c>
      <c r="D32" s="226"/>
      <c r="E32" s="226">
        <v>12</v>
      </c>
      <c r="F32" s="227">
        <v>0</v>
      </c>
      <c r="G32" s="217">
        <v>62</v>
      </c>
      <c r="H32" s="9"/>
      <c r="I32" s="248"/>
      <c r="J32" s="205">
        <f t="shared" si="0"/>
        <v>0</v>
      </c>
      <c r="K32" s="206">
        <f t="shared" si="3"/>
        <v>0</v>
      </c>
      <c r="L32" s="206">
        <f t="shared" si="5"/>
        <v>0</v>
      </c>
      <c r="M32" s="206">
        <f t="shared" si="4"/>
        <v>0</v>
      </c>
      <c r="N32" s="206">
        <f t="shared" si="2"/>
        <v>0</v>
      </c>
    </row>
    <row r="33" spans="1:14" ht="19.5" customHeight="1">
      <c r="A33" s="71">
        <v>24</v>
      </c>
      <c r="B33" s="242" t="s">
        <v>2</v>
      </c>
      <c r="C33" s="236">
        <v>4</v>
      </c>
      <c r="D33" s="224">
        <v>87.8</v>
      </c>
      <c r="E33" s="224">
        <v>0.5</v>
      </c>
      <c r="F33" s="225">
        <v>3</v>
      </c>
      <c r="G33" s="216">
        <v>7.3</v>
      </c>
      <c r="H33" s="9"/>
      <c r="I33" s="247"/>
      <c r="J33" s="203">
        <f t="shared" si="0"/>
        <v>0</v>
      </c>
      <c r="K33" s="204">
        <f t="shared" si="3"/>
        <v>0</v>
      </c>
      <c r="L33" s="204">
        <f t="shared" si="5"/>
        <v>0</v>
      </c>
      <c r="M33" s="204">
        <f t="shared" si="4"/>
        <v>0</v>
      </c>
      <c r="N33" s="204">
        <f t="shared" si="2"/>
        <v>0</v>
      </c>
    </row>
    <row r="34" spans="1:14" ht="19.5" customHeight="1">
      <c r="A34" s="71">
        <v>25</v>
      </c>
      <c r="B34" s="243" t="s">
        <v>101</v>
      </c>
      <c r="C34" s="237">
        <v>3</v>
      </c>
      <c r="D34" s="226"/>
      <c r="E34" s="226">
        <v>8</v>
      </c>
      <c r="F34" s="227">
        <v>0</v>
      </c>
      <c r="G34" s="217">
        <v>64</v>
      </c>
      <c r="H34" s="9"/>
      <c r="I34" s="248"/>
      <c r="J34" s="205">
        <f t="shared" si="0"/>
        <v>0</v>
      </c>
      <c r="K34" s="206">
        <f t="shared" si="3"/>
        <v>0</v>
      </c>
      <c r="L34" s="206">
        <f t="shared" si="5"/>
        <v>0</v>
      </c>
      <c r="M34" s="206">
        <f t="shared" si="4"/>
        <v>0</v>
      </c>
      <c r="N34" s="206">
        <f t="shared" si="2"/>
        <v>0</v>
      </c>
    </row>
    <row r="35" spans="1:14" ht="19.5" customHeight="1">
      <c r="A35" s="71">
        <v>26</v>
      </c>
      <c r="B35" s="242" t="s">
        <v>108</v>
      </c>
      <c r="C35" s="236">
        <v>5</v>
      </c>
      <c r="D35" s="224">
        <v>0</v>
      </c>
      <c r="E35" s="224">
        <v>1</v>
      </c>
      <c r="F35" s="225">
        <v>0</v>
      </c>
      <c r="G35" s="216">
        <v>90</v>
      </c>
      <c r="H35" s="9"/>
      <c r="I35" s="247"/>
      <c r="J35" s="203">
        <f t="shared" si="0"/>
        <v>0</v>
      </c>
      <c r="K35" s="204">
        <f t="shared" si="3"/>
        <v>0</v>
      </c>
      <c r="L35" s="204">
        <f t="shared" si="5"/>
        <v>0</v>
      </c>
      <c r="M35" s="204">
        <f t="shared" si="4"/>
        <v>0</v>
      </c>
      <c r="N35" s="204">
        <f t="shared" si="2"/>
        <v>0</v>
      </c>
    </row>
    <row r="36" spans="1:14" ht="19.5" customHeight="1">
      <c r="A36" s="71">
        <v>27</v>
      </c>
      <c r="B36" s="243" t="s">
        <v>72</v>
      </c>
      <c r="C36" s="237">
        <v>4</v>
      </c>
      <c r="D36" s="226"/>
      <c r="E36" s="226"/>
      <c r="F36" s="227">
        <v>0</v>
      </c>
      <c r="G36" s="217">
        <v>60</v>
      </c>
      <c r="H36" s="9"/>
      <c r="I36" s="248"/>
      <c r="J36" s="205">
        <f t="shared" si="0"/>
        <v>0</v>
      </c>
      <c r="K36" s="206">
        <f t="shared" si="3"/>
        <v>0</v>
      </c>
      <c r="L36" s="206">
        <f t="shared" si="5"/>
        <v>0</v>
      </c>
      <c r="M36" s="206">
        <f t="shared" si="4"/>
        <v>0</v>
      </c>
      <c r="N36" s="206">
        <f t="shared" si="2"/>
        <v>0</v>
      </c>
    </row>
    <row r="37" spans="1:14" ht="19.5" customHeight="1">
      <c r="A37" s="71">
        <v>28</v>
      </c>
      <c r="B37" s="242" t="s">
        <v>102</v>
      </c>
      <c r="C37" s="236">
        <v>3</v>
      </c>
      <c r="D37" s="224">
        <v>0</v>
      </c>
      <c r="E37" s="224">
        <v>16</v>
      </c>
      <c r="F37" s="225">
        <v>0</v>
      </c>
      <c r="G37" s="216">
        <v>61</v>
      </c>
      <c r="H37" s="9"/>
      <c r="I37" s="247"/>
      <c r="J37" s="203">
        <f t="shared" si="0"/>
        <v>0</v>
      </c>
      <c r="K37" s="204">
        <f t="shared" si="3"/>
        <v>0</v>
      </c>
      <c r="L37" s="204">
        <f t="shared" si="5"/>
        <v>0</v>
      </c>
      <c r="M37" s="204">
        <f t="shared" si="4"/>
        <v>0</v>
      </c>
      <c r="N37" s="204">
        <f t="shared" si="2"/>
        <v>0</v>
      </c>
    </row>
    <row r="38" spans="1:14" ht="19.5" customHeight="1">
      <c r="A38" s="71">
        <v>29</v>
      </c>
      <c r="B38" s="243" t="s">
        <v>50</v>
      </c>
      <c r="C38" s="237">
        <v>5</v>
      </c>
      <c r="D38" s="226">
        <v>55</v>
      </c>
      <c r="E38" s="226">
        <v>10</v>
      </c>
      <c r="F38" s="227">
        <v>4</v>
      </c>
      <c r="G38" s="217">
        <v>29</v>
      </c>
      <c r="H38" s="9"/>
      <c r="I38" s="248"/>
      <c r="J38" s="205">
        <f t="shared" si="0"/>
        <v>0</v>
      </c>
      <c r="K38" s="206">
        <f t="shared" si="3"/>
        <v>0</v>
      </c>
      <c r="L38" s="206">
        <f t="shared" si="5"/>
        <v>0</v>
      </c>
      <c r="M38" s="206">
        <f t="shared" si="4"/>
        <v>0</v>
      </c>
      <c r="N38" s="206">
        <f t="shared" si="2"/>
        <v>0</v>
      </c>
    </row>
    <row r="39" spans="1:14" ht="19.5" customHeight="1">
      <c r="A39" s="71">
        <v>30</v>
      </c>
      <c r="B39" s="242" t="s">
        <v>60</v>
      </c>
      <c r="C39" s="236">
        <v>5</v>
      </c>
      <c r="D39" s="224">
        <v>12</v>
      </c>
      <c r="E39" s="224">
        <v>5</v>
      </c>
      <c r="F39" s="225">
        <v>0</v>
      </c>
      <c r="G39" s="216">
        <v>60</v>
      </c>
      <c r="H39" s="9"/>
      <c r="I39" s="247"/>
      <c r="J39" s="203">
        <f t="shared" si="0"/>
        <v>0</v>
      </c>
      <c r="K39" s="204">
        <f t="shared" si="3"/>
        <v>0</v>
      </c>
      <c r="L39" s="204">
        <f t="shared" si="5"/>
        <v>0</v>
      </c>
      <c r="M39" s="204">
        <f t="shared" si="4"/>
        <v>0</v>
      </c>
      <c r="N39" s="204">
        <f t="shared" si="2"/>
        <v>0</v>
      </c>
    </row>
    <row r="40" spans="1:14" ht="19.5" customHeight="1">
      <c r="A40" s="71">
        <v>31</v>
      </c>
      <c r="B40" s="243" t="s">
        <v>9</v>
      </c>
      <c r="C40" s="237">
        <v>1</v>
      </c>
      <c r="D40" s="226"/>
      <c r="E40" s="226">
        <v>2</v>
      </c>
      <c r="F40" s="227">
        <v>5</v>
      </c>
      <c r="G40" s="217">
        <v>80</v>
      </c>
      <c r="H40" s="9"/>
      <c r="I40" s="248"/>
      <c r="J40" s="205">
        <f t="shared" si="0"/>
        <v>0</v>
      </c>
      <c r="K40" s="206">
        <f t="shared" si="3"/>
        <v>0</v>
      </c>
      <c r="L40" s="206">
        <f t="shared" si="5"/>
        <v>0</v>
      </c>
      <c r="M40" s="206">
        <f t="shared" si="4"/>
        <v>0</v>
      </c>
      <c r="N40" s="206">
        <f t="shared" si="2"/>
        <v>0</v>
      </c>
    </row>
    <row r="41" spans="1:14" ht="19.5" customHeight="1">
      <c r="A41" s="71">
        <v>32</v>
      </c>
      <c r="B41" s="242" t="s">
        <v>10</v>
      </c>
      <c r="C41" s="236">
        <v>3</v>
      </c>
      <c r="D41" s="224">
        <v>23</v>
      </c>
      <c r="E41" s="224">
        <v>1.75</v>
      </c>
      <c r="F41" s="225">
        <v>3</v>
      </c>
      <c r="G41" s="216">
        <v>60</v>
      </c>
      <c r="H41" s="9"/>
      <c r="I41" s="247"/>
      <c r="J41" s="203">
        <f t="shared" si="0"/>
        <v>0</v>
      </c>
      <c r="K41" s="204">
        <f t="shared" si="3"/>
        <v>0</v>
      </c>
      <c r="L41" s="204">
        <f t="shared" si="5"/>
        <v>0</v>
      </c>
      <c r="M41" s="204">
        <f t="shared" si="4"/>
        <v>0</v>
      </c>
      <c r="N41" s="204">
        <f t="shared" si="2"/>
        <v>0</v>
      </c>
    </row>
    <row r="42" spans="1:14" ht="19.5" customHeight="1">
      <c r="A42" s="71">
        <v>33</v>
      </c>
      <c r="B42" s="243" t="s">
        <v>103</v>
      </c>
      <c r="C42" s="237">
        <v>5</v>
      </c>
      <c r="D42" s="226">
        <v>1</v>
      </c>
      <c r="E42" s="226">
        <v>0.2</v>
      </c>
      <c r="F42" s="227">
        <v>0</v>
      </c>
      <c r="G42" s="217">
        <v>90</v>
      </c>
      <c r="H42" s="9"/>
      <c r="I42" s="248"/>
      <c r="J42" s="205">
        <f aca="true" t="shared" si="6" ref="J42:J73">(I42/100)*G42</f>
        <v>0</v>
      </c>
      <c r="K42" s="206">
        <f t="shared" si="3"/>
        <v>0</v>
      </c>
      <c r="L42" s="206">
        <f t="shared" si="5"/>
        <v>0</v>
      </c>
      <c r="M42" s="206">
        <f t="shared" si="4"/>
        <v>0</v>
      </c>
      <c r="N42" s="206">
        <f aca="true" t="shared" si="7" ref="N42:N73">IF(I42&gt;0,F42*I42/$I$86,0)</f>
        <v>0</v>
      </c>
    </row>
    <row r="43" spans="1:14" ht="19.5" customHeight="1">
      <c r="A43" s="71">
        <v>34</v>
      </c>
      <c r="B43" s="242" t="s">
        <v>104</v>
      </c>
      <c r="C43" s="236">
        <v>5</v>
      </c>
      <c r="D43" s="224">
        <v>0</v>
      </c>
      <c r="E43" s="224">
        <v>2</v>
      </c>
      <c r="F43" s="225">
        <v>0</v>
      </c>
      <c r="G43" s="216">
        <v>90</v>
      </c>
      <c r="H43" s="9"/>
      <c r="I43" s="247"/>
      <c r="J43" s="203">
        <f t="shared" si="6"/>
        <v>0</v>
      </c>
      <c r="K43" s="204">
        <f t="shared" si="3"/>
        <v>0</v>
      </c>
      <c r="L43" s="204">
        <f t="shared" si="5"/>
        <v>0</v>
      </c>
      <c r="M43" s="204">
        <f t="shared" si="4"/>
        <v>0</v>
      </c>
      <c r="N43" s="204">
        <f t="shared" si="7"/>
        <v>0</v>
      </c>
    </row>
    <row r="44" spans="1:14" ht="19.5" customHeight="1">
      <c r="A44" s="71">
        <v>35</v>
      </c>
      <c r="B44" s="243" t="s">
        <v>105</v>
      </c>
      <c r="C44" s="237">
        <v>5</v>
      </c>
      <c r="D44" s="226">
        <v>0</v>
      </c>
      <c r="E44" s="226">
        <v>0.2</v>
      </c>
      <c r="F44" s="227">
        <v>0</v>
      </c>
      <c r="G44" s="217">
        <v>90</v>
      </c>
      <c r="H44" s="9"/>
      <c r="I44" s="248"/>
      <c r="J44" s="205">
        <f t="shared" si="6"/>
        <v>0</v>
      </c>
      <c r="K44" s="206">
        <f t="shared" si="3"/>
        <v>0</v>
      </c>
      <c r="L44" s="206">
        <f t="shared" si="5"/>
        <v>0</v>
      </c>
      <c r="M44" s="206">
        <f t="shared" si="4"/>
        <v>0</v>
      </c>
      <c r="N44" s="206">
        <f t="shared" si="7"/>
        <v>0</v>
      </c>
    </row>
    <row r="45" spans="1:14" ht="19.5" customHeight="1">
      <c r="A45" s="71">
        <v>36</v>
      </c>
      <c r="B45" s="242" t="s">
        <v>106</v>
      </c>
      <c r="C45" s="236">
        <v>5</v>
      </c>
      <c r="D45" s="224">
        <v>0</v>
      </c>
      <c r="E45" s="224">
        <v>2</v>
      </c>
      <c r="F45" s="225">
        <v>0</v>
      </c>
      <c r="G45" s="216">
        <v>90</v>
      </c>
      <c r="H45" s="9"/>
      <c r="I45" s="247"/>
      <c r="J45" s="203">
        <f t="shared" si="6"/>
        <v>0</v>
      </c>
      <c r="K45" s="204">
        <f t="shared" si="3"/>
        <v>0</v>
      </c>
      <c r="L45" s="204">
        <f t="shared" si="5"/>
        <v>0</v>
      </c>
      <c r="M45" s="204">
        <f t="shared" si="4"/>
        <v>0</v>
      </c>
      <c r="N45" s="204">
        <f t="shared" si="7"/>
        <v>0</v>
      </c>
    </row>
    <row r="46" spans="1:14" ht="19.5" customHeight="1">
      <c r="A46" s="71">
        <v>37</v>
      </c>
      <c r="B46" s="243" t="s">
        <v>107</v>
      </c>
      <c r="C46" s="237">
        <v>5</v>
      </c>
      <c r="D46" s="226">
        <v>0</v>
      </c>
      <c r="E46" s="226">
        <v>11.5</v>
      </c>
      <c r="F46" s="227">
        <v>0</v>
      </c>
      <c r="G46" s="217">
        <v>90</v>
      </c>
      <c r="H46" s="9"/>
      <c r="I46" s="248"/>
      <c r="J46" s="205">
        <f t="shared" si="6"/>
        <v>0</v>
      </c>
      <c r="K46" s="206">
        <f t="shared" si="3"/>
        <v>0</v>
      </c>
      <c r="L46" s="206">
        <f t="shared" si="5"/>
        <v>0</v>
      </c>
      <c r="M46" s="206">
        <f t="shared" si="4"/>
        <v>0</v>
      </c>
      <c r="N46" s="206">
        <f t="shared" si="7"/>
        <v>0</v>
      </c>
    </row>
    <row r="47" spans="1:14" ht="20.25" customHeight="1">
      <c r="A47" s="71">
        <v>38</v>
      </c>
      <c r="B47" s="242" t="s">
        <v>18</v>
      </c>
      <c r="C47" s="236">
        <v>4</v>
      </c>
      <c r="D47" s="224">
        <v>1</v>
      </c>
      <c r="E47" s="224">
        <v>0.7</v>
      </c>
      <c r="F47" s="225">
        <v>4</v>
      </c>
      <c r="G47" s="216">
        <v>90</v>
      </c>
      <c r="H47" s="9"/>
      <c r="I47" s="247"/>
      <c r="J47" s="203">
        <f t="shared" si="6"/>
        <v>0</v>
      </c>
      <c r="K47" s="204">
        <f t="shared" si="3"/>
        <v>0</v>
      </c>
      <c r="L47" s="204">
        <f t="shared" si="5"/>
        <v>0</v>
      </c>
      <c r="M47" s="204">
        <f t="shared" si="4"/>
        <v>0</v>
      </c>
      <c r="N47" s="204">
        <f t="shared" si="7"/>
        <v>0</v>
      </c>
    </row>
    <row r="48" spans="1:14" ht="19.5" customHeight="1">
      <c r="A48" s="71">
        <v>39</v>
      </c>
      <c r="B48" s="243" t="s">
        <v>19</v>
      </c>
      <c r="C48" s="237">
        <v>4</v>
      </c>
      <c r="D48" s="226">
        <v>1</v>
      </c>
      <c r="E48" s="226">
        <v>1</v>
      </c>
      <c r="F48" s="227">
        <v>4</v>
      </c>
      <c r="G48" s="217">
        <v>90</v>
      </c>
      <c r="H48" s="9"/>
      <c r="I48" s="248"/>
      <c r="J48" s="205">
        <f t="shared" si="6"/>
        <v>0</v>
      </c>
      <c r="K48" s="206">
        <f t="shared" si="3"/>
        <v>0</v>
      </c>
      <c r="L48" s="206">
        <f t="shared" si="5"/>
        <v>0</v>
      </c>
      <c r="M48" s="206">
        <f t="shared" si="4"/>
        <v>0</v>
      </c>
      <c r="N48" s="206">
        <f t="shared" si="7"/>
        <v>0</v>
      </c>
    </row>
    <row r="49" spans="1:14" ht="19.5" customHeight="1">
      <c r="A49" s="71">
        <v>40</v>
      </c>
      <c r="B49" s="242" t="s">
        <v>1</v>
      </c>
      <c r="C49" s="236">
        <v>2</v>
      </c>
      <c r="D49" s="224">
        <v>42</v>
      </c>
      <c r="E49" s="224">
        <v>24.9</v>
      </c>
      <c r="F49" s="225">
        <v>3</v>
      </c>
      <c r="G49" s="216">
        <v>25</v>
      </c>
      <c r="H49" s="9"/>
      <c r="I49" s="247"/>
      <c r="J49" s="203">
        <f t="shared" si="6"/>
        <v>0</v>
      </c>
      <c r="K49" s="204">
        <f t="shared" si="3"/>
        <v>0</v>
      </c>
      <c r="L49" s="204">
        <f t="shared" si="5"/>
        <v>0</v>
      </c>
      <c r="M49" s="204">
        <f t="shared" si="4"/>
        <v>0</v>
      </c>
      <c r="N49" s="204">
        <f t="shared" si="7"/>
        <v>0</v>
      </c>
    </row>
    <row r="50" spans="1:14" ht="19.5" customHeight="1">
      <c r="A50" s="71">
        <v>41</v>
      </c>
      <c r="B50" s="243" t="s">
        <v>14</v>
      </c>
      <c r="C50" s="237">
        <v>4</v>
      </c>
      <c r="D50" s="226">
        <v>65</v>
      </c>
      <c r="E50" s="226">
        <v>9</v>
      </c>
      <c r="F50" s="227">
        <v>-1</v>
      </c>
      <c r="G50" s="217">
        <v>15</v>
      </c>
      <c r="H50" s="9"/>
      <c r="I50" s="248"/>
      <c r="J50" s="205">
        <f t="shared" si="6"/>
        <v>0</v>
      </c>
      <c r="K50" s="206">
        <f t="shared" si="3"/>
        <v>0</v>
      </c>
      <c r="L50" s="206">
        <f t="shared" si="5"/>
        <v>0</v>
      </c>
      <c r="M50" s="206">
        <f t="shared" si="4"/>
        <v>0</v>
      </c>
      <c r="N50" s="206">
        <f t="shared" si="7"/>
        <v>0</v>
      </c>
    </row>
    <row r="51" spans="1:14" ht="20.25">
      <c r="A51" s="71">
        <v>42</v>
      </c>
      <c r="B51" s="242" t="s">
        <v>40</v>
      </c>
      <c r="C51" s="236">
        <v>4</v>
      </c>
      <c r="D51" s="224">
        <v>50</v>
      </c>
      <c r="E51" s="224">
        <v>10</v>
      </c>
      <c r="F51" s="225">
        <v>-1</v>
      </c>
      <c r="G51" s="216">
        <v>16</v>
      </c>
      <c r="H51" s="9"/>
      <c r="I51" s="247"/>
      <c r="J51" s="203">
        <f t="shared" si="6"/>
        <v>0</v>
      </c>
      <c r="K51" s="204">
        <f t="shared" si="3"/>
        <v>0</v>
      </c>
      <c r="L51" s="204">
        <f t="shared" si="5"/>
        <v>0</v>
      </c>
      <c r="M51" s="204">
        <f t="shared" si="4"/>
        <v>0</v>
      </c>
      <c r="N51" s="204">
        <f t="shared" si="7"/>
        <v>0</v>
      </c>
    </row>
    <row r="52" spans="1:14" ht="19.5" customHeight="1">
      <c r="A52" s="71">
        <v>43</v>
      </c>
      <c r="B52" s="243" t="s">
        <v>20</v>
      </c>
      <c r="C52" s="237">
        <v>2</v>
      </c>
      <c r="D52" s="226">
        <v>0.4</v>
      </c>
      <c r="E52" s="226">
        <v>36.4</v>
      </c>
      <c r="F52" s="227">
        <v>4</v>
      </c>
      <c r="G52" s="217">
        <v>50</v>
      </c>
      <c r="H52" s="9"/>
      <c r="I52" s="248"/>
      <c r="J52" s="205">
        <f t="shared" si="6"/>
        <v>0</v>
      </c>
      <c r="K52" s="206">
        <f t="shared" si="3"/>
        <v>0</v>
      </c>
      <c r="L52" s="206">
        <f t="shared" si="5"/>
        <v>0</v>
      </c>
      <c r="M52" s="206">
        <f t="shared" si="4"/>
        <v>0</v>
      </c>
      <c r="N52" s="206">
        <f t="shared" si="7"/>
        <v>0</v>
      </c>
    </row>
    <row r="53" spans="1:14" ht="19.5" customHeight="1">
      <c r="A53" s="71">
        <v>44</v>
      </c>
      <c r="B53" s="242" t="s">
        <v>28</v>
      </c>
      <c r="C53" s="236">
        <v>3</v>
      </c>
      <c r="D53" s="224"/>
      <c r="E53" s="224"/>
      <c r="F53" s="225">
        <v>-1</v>
      </c>
      <c r="G53" s="216">
        <v>10</v>
      </c>
      <c r="H53" s="9"/>
      <c r="I53" s="247"/>
      <c r="J53" s="203">
        <f t="shared" si="6"/>
        <v>0</v>
      </c>
      <c r="K53" s="204">
        <f t="shared" si="3"/>
        <v>0</v>
      </c>
      <c r="L53" s="204">
        <f t="shared" si="5"/>
        <v>0</v>
      </c>
      <c r="M53" s="204">
        <f t="shared" si="4"/>
        <v>0</v>
      </c>
      <c r="N53" s="204">
        <f t="shared" si="7"/>
        <v>0</v>
      </c>
    </row>
    <row r="54" spans="1:14" ht="19.5" customHeight="1">
      <c r="A54" s="71">
        <v>45</v>
      </c>
      <c r="B54" s="243" t="s">
        <v>15</v>
      </c>
      <c r="C54" s="237">
        <v>4</v>
      </c>
      <c r="D54" s="226">
        <v>65</v>
      </c>
      <c r="E54" s="226">
        <v>8</v>
      </c>
      <c r="F54" s="227">
        <v>-1</v>
      </c>
      <c r="G54" s="217">
        <v>12</v>
      </c>
      <c r="H54" s="9"/>
      <c r="I54" s="248"/>
      <c r="J54" s="205">
        <f t="shared" si="6"/>
        <v>0</v>
      </c>
      <c r="K54" s="206">
        <f t="shared" si="3"/>
        <v>0</v>
      </c>
      <c r="L54" s="206">
        <f t="shared" si="5"/>
        <v>0</v>
      </c>
      <c r="M54" s="206">
        <f t="shared" si="4"/>
        <v>0</v>
      </c>
      <c r="N54" s="206">
        <f t="shared" si="7"/>
        <v>0</v>
      </c>
    </row>
    <row r="55" spans="1:14" ht="19.5" customHeight="1">
      <c r="A55" s="71">
        <v>46</v>
      </c>
      <c r="B55" s="242" t="s">
        <v>5</v>
      </c>
      <c r="C55" s="236">
        <v>5</v>
      </c>
      <c r="D55" s="224">
        <v>65</v>
      </c>
      <c r="E55" s="224">
        <v>14</v>
      </c>
      <c r="F55" s="225">
        <v>-1</v>
      </c>
      <c r="G55" s="216">
        <v>12</v>
      </c>
      <c r="H55" s="9"/>
      <c r="I55" s="247"/>
      <c r="J55" s="203">
        <f t="shared" si="6"/>
        <v>0</v>
      </c>
      <c r="K55" s="204">
        <f t="shared" si="3"/>
        <v>0</v>
      </c>
      <c r="L55" s="204">
        <f t="shared" si="5"/>
        <v>0</v>
      </c>
      <c r="M55" s="204">
        <f t="shared" si="4"/>
        <v>0</v>
      </c>
      <c r="N55" s="204">
        <f t="shared" si="7"/>
        <v>0</v>
      </c>
    </row>
    <row r="56" spans="1:14" ht="19.5" customHeight="1">
      <c r="A56" s="71">
        <v>47</v>
      </c>
      <c r="B56" s="243" t="s">
        <v>0</v>
      </c>
      <c r="C56" s="237">
        <v>5</v>
      </c>
      <c r="D56" s="226">
        <v>77.6</v>
      </c>
      <c r="E56" s="226">
        <v>0.5</v>
      </c>
      <c r="F56" s="227">
        <v>5</v>
      </c>
      <c r="G56" s="217">
        <v>11.5</v>
      </c>
      <c r="H56" s="9"/>
      <c r="I56" s="248"/>
      <c r="J56" s="205">
        <f t="shared" si="6"/>
        <v>0</v>
      </c>
      <c r="K56" s="206">
        <f t="shared" si="3"/>
        <v>0</v>
      </c>
      <c r="L56" s="206">
        <f t="shared" si="5"/>
        <v>0</v>
      </c>
      <c r="M56" s="206">
        <f t="shared" si="4"/>
        <v>0</v>
      </c>
      <c r="N56" s="206">
        <f t="shared" si="7"/>
        <v>0</v>
      </c>
    </row>
    <row r="57" spans="1:14" ht="19.5" customHeight="1">
      <c r="A57" s="71">
        <v>48</v>
      </c>
      <c r="B57" s="242" t="s">
        <v>37</v>
      </c>
      <c r="C57" s="236">
        <v>5</v>
      </c>
      <c r="D57" s="224">
        <v>66.3</v>
      </c>
      <c r="E57" s="224">
        <v>5.25</v>
      </c>
      <c r="F57" s="225">
        <v>4</v>
      </c>
      <c r="G57" s="216">
        <v>20</v>
      </c>
      <c r="H57" s="9"/>
      <c r="I57" s="247"/>
      <c r="J57" s="203">
        <f t="shared" si="6"/>
        <v>0</v>
      </c>
      <c r="K57" s="204">
        <f t="shared" si="3"/>
        <v>0</v>
      </c>
      <c r="L57" s="204">
        <f t="shared" si="5"/>
        <v>0</v>
      </c>
      <c r="M57" s="204">
        <f t="shared" si="4"/>
        <v>0</v>
      </c>
      <c r="N57" s="204">
        <f t="shared" si="7"/>
        <v>0</v>
      </c>
    </row>
    <row r="58" spans="1:14" ht="19.5" customHeight="1">
      <c r="A58" s="71">
        <v>49</v>
      </c>
      <c r="B58" s="243" t="s">
        <v>16</v>
      </c>
      <c r="C58" s="237">
        <v>4</v>
      </c>
      <c r="D58" s="226">
        <v>65</v>
      </c>
      <c r="E58" s="226">
        <v>8</v>
      </c>
      <c r="F58" s="227">
        <v>-1</v>
      </c>
      <c r="G58" s="217">
        <v>13</v>
      </c>
      <c r="H58" s="9"/>
      <c r="I58" s="248"/>
      <c r="J58" s="205">
        <f t="shared" si="6"/>
        <v>0</v>
      </c>
      <c r="K58" s="206">
        <f t="shared" si="3"/>
        <v>0</v>
      </c>
      <c r="L58" s="206">
        <f t="shared" si="5"/>
        <v>0</v>
      </c>
      <c r="M58" s="206">
        <f t="shared" si="4"/>
        <v>0</v>
      </c>
      <c r="N58" s="206">
        <f t="shared" si="7"/>
        <v>0</v>
      </c>
    </row>
    <row r="59" spans="1:14" ht="19.5" customHeight="1">
      <c r="A59" s="71">
        <v>50</v>
      </c>
      <c r="B59" s="242" t="s">
        <v>25</v>
      </c>
      <c r="C59" s="236">
        <v>4</v>
      </c>
      <c r="D59" s="224">
        <v>1</v>
      </c>
      <c r="E59" s="224">
        <v>1</v>
      </c>
      <c r="F59" s="225">
        <v>4</v>
      </c>
      <c r="G59" s="216">
        <v>90</v>
      </c>
      <c r="H59" s="9"/>
      <c r="I59" s="247"/>
      <c r="J59" s="203">
        <f t="shared" si="6"/>
        <v>0</v>
      </c>
      <c r="K59" s="204">
        <f t="shared" si="3"/>
        <v>0</v>
      </c>
      <c r="L59" s="204">
        <f t="shared" si="5"/>
        <v>0</v>
      </c>
      <c r="M59" s="204">
        <f t="shared" si="4"/>
        <v>0</v>
      </c>
      <c r="N59" s="204">
        <f t="shared" si="7"/>
        <v>0</v>
      </c>
    </row>
    <row r="60" spans="1:14" ht="19.5" customHeight="1">
      <c r="A60" s="71">
        <v>51</v>
      </c>
      <c r="B60" s="243" t="s">
        <v>7</v>
      </c>
      <c r="C60" s="237">
        <v>2</v>
      </c>
      <c r="D60" s="226">
        <v>23.5</v>
      </c>
      <c r="E60" s="226">
        <v>23.5</v>
      </c>
      <c r="F60" s="227">
        <v>2</v>
      </c>
      <c r="G60" s="217">
        <v>36.5</v>
      </c>
      <c r="H60" s="9"/>
      <c r="I60" s="248"/>
      <c r="J60" s="205">
        <f t="shared" si="6"/>
        <v>0</v>
      </c>
      <c r="K60" s="206">
        <f t="shared" si="3"/>
        <v>0</v>
      </c>
      <c r="L60" s="206">
        <f t="shared" si="5"/>
        <v>0</v>
      </c>
      <c r="M60" s="206">
        <f t="shared" si="4"/>
        <v>0</v>
      </c>
      <c r="N60" s="206">
        <f t="shared" si="7"/>
        <v>0</v>
      </c>
    </row>
    <row r="61" spans="1:14" ht="19.5" customHeight="1">
      <c r="A61" s="71">
        <v>52</v>
      </c>
      <c r="B61" s="242" t="s">
        <v>6</v>
      </c>
      <c r="C61" s="236">
        <v>4</v>
      </c>
      <c r="D61" s="224">
        <v>28.2</v>
      </c>
      <c r="E61" s="224">
        <v>7.2</v>
      </c>
      <c r="F61" s="225">
        <v>4</v>
      </c>
      <c r="G61" s="216">
        <v>45.3</v>
      </c>
      <c r="H61" s="9"/>
      <c r="I61" s="247"/>
      <c r="J61" s="203">
        <f t="shared" si="6"/>
        <v>0</v>
      </c>
      <c r="K61" s="204">
        <f t="shared" si="3"/>
        <v>0</v>
      </c>
      <c r="L61" s="204">
        <f t="shared" si="5"/>
        <v>0</v>
      </c>
      <c r="M61" s="204">
        <f t="shared" si="4"/>
        <v>0</v>
      </c>
      <c r="N61" s="204">
        <f t="shared" si="7"/>
        <v>0</v>
      </c>
    </row>
    <row r="62" spans="1:14" ht="19.5" customHeight="1">
      <c r="A62" s="71">
        <v>53</v>
      </c>
      <c r="B62" s="243" t="s">
        <v>44</v>
      </c>
      <c r="C62" s="237">
        <v>3</v>
      </c>
      <c r="D62" s="226">
        <v>50</v>
      </c>
      <c r="E62" s="226">
        <v>20</v>
      </c>
      <c r="F62" s="227">
        <v>-1</v>
      </c>
      <c r="G62" s="217">
        <v>12</v>
      </c>
      <c r="H62" s="9"/>
      <c r="I62" s="248"/>
      <c r="J62" s="205">
        <f t="shared" si="6"/>
        <v>0</v>
      </c>
      <c r="K62" s="206">
        <f t="shared" si="3"/>
        <v>0</v>
      </c>
      <c r="L62" s="206">
        <f t="shared" si="5"/>
        <v>0</v>
      </c>
      <c r="M62" s="206">
        <f t="shared" si="4"/>
        <v>0</v>
      </c>
      <c r="N62" s="206">
        <f t="shared" si="7"/>
        <v>0</v>
      </c>
    </row>
    <row r="63" spans="1:14" ht="19.5" customHeight="1" thickBot="1">
      <c r="A63" s="71">
        <v>54</v>
      </c>
      <c r="B63" s="244" t="s">
        <v>111</v>
      </c>
      <c r="C63" s="238">
        <v>4</v>
      </c>
      <c r="D63" s="228">
        <v>26.6</v>
      </c>
      <c r="E63" s="228">
        <v>5.5</v>
      </c>
      <c r="F63" s="229">
        <v>-1</v>
      </c>
      <c r="G63" s="218">
        <v>14.1</v>
      </c>
      <c r="H63" s="9"/>
      <c r="I63" s="249"/>
      <c r="J63" s="207">
        <f t="shared" si="6"/>
        <v>0</v>
      </c>
      <c r="K63" s="208">
        <f t="shared" si="3"/>
        <v>0</v>
      </c>
      <c r="L63" s="208">
        <f t="shared" si="5"/>
        <v>0</v>
      </c>
      <c r="M63" s="208">
        <f t="shared" si="4"/>
        <v>0</v>
      </c>
      <c r="N63" s="208">
        <f t="shared" si="7"/>
        <v>0</v>
      </c>
    </row>
    <row r="64" spans="1:14" ht="19.5" customHeight="1">
      <c r="A64" s="71">
        <v>55</v>
      </c>
      <c r="B64" s="241" t="s">
        <v>87</v>
      </c>
      <c r="C64" s="239">
        <v>4</v>
      </c>
      <c r="D64" s="230">
        <v>41</v>
      </c>
      <c r="E64" s="230">
        <v>1.8</v>
      </c>
      <c r="F64" s="231">
        <v>3.5</v>
      </c>
      <c r="G64" s="219">
        <v>32</v>
      </c>
      <c r="H64" s="9"/>
      <c r="I64" s="246"/>
      <c r="J64" s="201">
        <f t="shared" si="6"/>
        <v>0</v>
      </c>
      <c r="K64" s="202">
        <f t="shared" si="3"/>
        <v>0</v>
      </c>
      <c r="L64" s="202">
        <f t="shared" si="5"/>
        <v>0</v>
      </c>
      <c r="M64" s="202">
        <f t="shared" si="4"/>
        <v>0</v>
      </c>
      <c r="N64" s="202">
        <f t="shared" si="7"/>
        <v>0</v>
      </c>
    </row>
    <row r="65" spans="1:14" ht="19.5" customHeight="1">
      <c r="A65" s="71">
        <v>56</v>
      </c>
      <c r="B65" s="245" t="s">
        <v>82</v>
      </c>
      <c r="C65" s="240">
        <v>4</v>
      </c>
      <c r="D65" s="232">
        <v>28</v>
      </c>
      <c r="E65" s="232">
        <v>2</v>
      </c>
      <c r="F65" s="233">
        <v>2.7</v>
      </c>
      <c r="G65" s="220">
        <v>41.5</v>
      </c>
      <c r="H65" s="9"/>
      <c r="I65" s="250"/>
      <c r="J65" s="203">
        <f t="shared" si="6"/>
        <v>0</v>
      </c>
      <c r="K65" s="204">
        <f t="shared" si="3"/>
        <v>0</v>
      </c>
      <c r="L65" s="204">
        <f t="shared" si="5"/>
        <v>0</v>
      </c>
      <c r="M65" s="204">
        <f t="shared" si="4"/>
        <v>0</v>
      </c>
      <c r="N65" s="204">
        <f t="shared" si="7"/>
        <v>0</v>
      </c>
    </row>
    <row r="66" spans="1:14" ht="19.5" customHeight="1">
      <c r="A66" s="71">
        <v>57</v>
      </c>
      <c r="B66" s="243" t="s">
        <v>98</v>
      </c>
      <c r="C66" s="237">
        <v>4</v>
      </c>
      <c r="D66" s="226">
        <v>49</v>
      </c>
      <c r="E66" s="226">
        <v>2.4</v>
      </c>
      <c r="F66" s="227">
        <v>-1</v>
      </c>
      <c r="G66" s="217">
        <v>18</v>
      </c>
      <c r="H66" s="9"/>
      <c r="I66" s="248"/>
      <c r="J66" s="205">
        <f t="shared" si="6"/>
        <v>0</v>
      </c>
      <c r="K66" s="206">
        <f t="shared" si="3"/>
        <v>0</v>
      </c>
      <c r="L66" s="206">
        <f t="shared" si="5"/>
        <v>0</v>
      </c>
      <c r="M66" s="206">
        <f t="shared" si="4"/>
        <v>0</v>
      </c>
      <c r="N66" s="206">
        <f t="shared" si="7"/>
        <v>0</v>
      </c>
    </row>
    <row r="67" spans="1:14" ht="19.5" customHeight="1">
      <c r="A67" s="71">
        <v>58</v>
      </c>
      <c r="B67" s="242" t="s">
        <v>92</v>
      </c>
      <c r="C67" s="236">
        <v>4</v>
      </c>
      <c r="D67" s="224">
        <v>49</v>
      </c>
      <c r="E67" s="224">
        <v>2.4</v>
      </c>
      <c r="F67" s="225">
        <v>-1</v>
      </c>
      <c r="G67" s="216">
        <v>18</v>
      </c>
      <c r="H67" s="9"/>
      <c r="I67" s="247"/>
      <c r="J67" s="203">
        <f t="shared" si="6"/>
        <v>0</v>
      </c>
      <c r="K67" s="204">
        <f t="shared" si="3"/>
        <v>0</v>
      </c>
      <c r="L67" s="204">
        <f t="shared" si="5"/>
        <v>0</v>
      </c>
      <c r="M67" s="204">
        <f t="shared" si="4"/>
        <v>0</v>
      </c>
      <c r="N67" s="204">
        <f t="shared" si="7"/>
        <v>0</v>
      </c>
    </row>
    <row r="68" spans="1:14" ht="19.5" customHeight="1">
      <c r="A68" s="71">
        <v>59</v>
      </c>
      <c r="B68" s="243" t="s">
        <v>93</v>
      </c>
      <c r="C68" s="237">
        <v>4</v>
      </c>
      <c r="D68" s="226">
        <v>0</v>
      </c>
      <c r="E68" s="226">
        <v>1.7</v>
      </c>
      <c r="F68" s="227">
        <v>0</v>
      </c>
      <c r="G68" s="217">
        <v>58</v>
      </c>
      <c r="H68" s="9"/>
      <c r="I68" s="248"/>
      <c r="J68" s="205">
        <f t="shared" si="6"/>
        <v>0</v>
      </c>
      <c r="K68" s="206">
        <f t="shared" si="3"/>
        <v>0</v>
      </c>
      <c r="L68" s="206">
        <f t="shared" si="5"/>
        <v>0</v>
      </c>
      <c r="M68" s="206">
        <f t="shared" si="4"/>
        <v>0</v>
      </c>
      <c r="N68" s="206">
        <f t="shared" si="7"/>
        <v>0</v>
      </c>
    </row>
    <row r="69" spans="1:14" ht="19.5" customHeight="1">
      <c r="A69" s="71">
        <v>60</v>
      </c>
      <c r="B69" s="242" t="s">
        <v>94</v>
      </c>
      <c r="C69" s="236">
        <v>3</v>
      </c>
      <c r="D69" s="224">
        <v>0</v>
      </c>
      <c r="E69" s="224">
        <v>8</v>
      </c>
      <c r="F69" s="225">
        <v>0</v>
      </c>
      <c r="G69" s="216">
        <v>68</v>
      </c>
      <c r="H69" s="9"/>
      <c r="I69" s="247"/>
      <c r="J69" s="203">
        <f t="shared" si="6"/>
        <v>0</v>
      </c>
      <c r="K69" s="204">
        <f t="shared" si="3"/>
        <v>0</v>
      </c>
      <c r="L69" s="204">
        <f t="shared" si="5"/>
        <v>0</v>
      </c>
      <c r="M69" s="204">
        <f t="shared" si="4"/>
        <v>0</v>
      </c>
      <c r="N69" s="204">
        <f t="shared" si="7"/>
        <v>0</v>
      </c>
    </row>
    <row r="70" spans="1:14" ht="19.5" customHeight="1">
      <c r="A70" s="71">
        <v>61</v>
      </c>
      <c r="B70" s="243" t="s">
        <v>95</v>
      </c>
      <c r="C70" s="237">
        <v>3</v>
      </c>
      <c r="D70" s="226">
        <v>0</v>
      </c>
      <c r="E70" s="226">
        <v>9</v>
      </c>
      <c r="F70" s="227">
        <v>0</v>
      </c>
      <c r="G70" s="217">
        <v>72</v>
      </c>
      <c r="H70" s="9"/>
      <c r="I70" s="248"/>
      <c r="J70" s="205">
        <f t="shared" si="6"/>
        <v>0</v>
      </c>
      <c r="K70" s="206">
        <f t="shared" si="3"/>
        <v>0</v>
      </c>
      <c r="L70" s="206">
        <f t="shared" si="5"/>
        <v>0</v>
      </c>
      <c r="M70" s="206">
        <f t="shared" si="4"/>
        <v>0</v>
      </c>
      <c r="N70" s="206">
        <f t="shared" si="7"/>
        <v>0</v>
      </c>
    </row>
    <row r="71" spans="1:14" ht="19.5" customHeight="1">
      <c r="A71" s="71">
        <v>62</v>
      </c>
      <c r="B71" s="242" t="s">
        <v>86</v>
      </c>
      <c r="C71" s="236">
        <v>3.7</v>
      </c>
      <c r="D71" s="224">
        <v>34</v>
      </c>
      <c r="E71" s="224">
        <v>17</v>
      </c>
      <c r="F71" s="225">
        <v>3.5</v>
      </c>
      <c r="G71" s="216">
        <v>34</v>
      </c>
      <c r="H71" s="9"/>
      <c r="I71" s="247"/>
      <c r="J71" s="203">
        <f t="shared" si="6"/>
        <v>0</v>
      </c>
      <c r="K71" s="204">
        <f t="shared" si="3"/>
        <v>0</v>
      </c>
      <c r="L71" s="204">
        <f t="shared" si="5"/>
        <v>0</v>
      </c>
      <c r="M71" s="204">
        <f t="shared" si="4"/>
        <v>0</v>
      </c>
      <c r="N71" s="204">
        <f t="shared" si="7"/>
        <v>0</v>
      </c>
    </row>
    <row r="72" spans="1:14" ht="19.5" customHeight="1">
      <c r="A72" s="71">
        <v>63</v>
      </c>
      <c r="B72" s="243" t="s">
        <v>83</v>
      </c>
      <c r="C72" s="237">
        <v>3.5</v>
      </c>
      <c r="D72" s="226">
        <v>41</v>
      </c>
      <c r="E72" s="226">
        <v>2.1</v>
      </c>
      <c r="F72" s="227">
        <v>3.3</v>
      </c>
      <c r="G72" s="217">
        <v>41</v>
      </c>
      <c r="H72" s="9"/>
      <c r="I72" s="248"/>
      <c r="J72" s="205">
        <f t="shared" si="6"/>
        <v>0</v>
      </c>
      <c r="K72" s="206">
        <f t="shared" si="3"/>
        <v>0</v>
      </c>
      <c r="L72" s="206">
        <f t="shared" si="5"/>
        <v>0</v>
      </c>
      <c r="M72" s="206">
        <f t="shared" si="4"/>
        <v>0</v>
      </c>
      <c r="N72" s="206">
        <f t="shared" si="7"/>
        <v>0</v>
      </c>
    </row>
    <row r="73" spans="1:14" ht="19.5" customHeight="1">
      <c r="A73" s="71">
        <v>64</v>
      </c>
      <c r="B73" s="242" t="s">
        <v>89</v>
      </c>
      <c r="C73" s="236">
        <v>3.7</v>
      </c>
      <c r="D73" s="224"/>
      <c r="E73" s="224">
        <v>6.2</v>
      </c>
      <c r="F73" s="225">
        <v>3.5</v>
      </c>
      <c r="G73" s="216">
        <v>29</v>
      </c>
      <c r="H73" s="9"/>
      <c r="I73" s="247"/>
      <c r="J73" s="203">
        <f t="shared" si="6"/>
        <v>0</v>
      </c>
      <c r="K73" s="204">
        <f t="shared" si="3"/>
        <v>0</v>
      </c>
      <c r="L73" s="204">
        <f t="shared" si="5"/>
        <v>0</v>
      </c>
      <c r="M73" s="204">
        <f t="shared" si="4"/>
        <v>0</v>
      </c>
      <c r="N73" s="204">
        <f t="shared" si="7"/>
        <v>0</v>
      </c>
    </row>
    <row r="74" spans="1:14" ht="19.5" customHeight="1">
      <c r="A74" s="71">
        <v>65</v>
      </c>
      <c r="B74" s="243" t="s">
        <v>97</v>
      </c>
      <c r="C74" s="237">
        <v>4</v>
      </c>
      <c r="D74" s="226">
        <v>43</v>
      </c>
      <c r="E74" s="226">
        <v>1.9</v>
      </c>
      <c r="F74" s="227">
        <v>-1</v>
      </c>
      <c r="G74" s="217">
        <v>17</v>
      </c>
      <c r="H74" s="9"/>
      <c r="I74" s="248"/>
      <c r="J74" s="205">
        <f aca="true" t="shared" si="8" ref="J74:J82">(I74/100)*G74</f>
        <v>0</v>
      </c>
      <c r="K74" s="206">
        <f t="shared" si="3"/>
        <v>0</v>
      </c>
      <c r="L74" s="206">
        <f t="shared" si="5"/>
        <v>0</v>
      </c>
      <c r="M74" s="206">
        <f t="shared" si="4"/>
        <v>0</v>
      </c>
      <c r="N74" s="206">
        <f aca="true" t="shared" si="9" ref="N74:N81">IF(I74&gt;0,F74*I74/$I$86,0)</f>
        <v>0</v>
      </c>
    </row>
    <row r="75" spans="1:14" ht="19.5" customHeight="1">
      <c r="A75" s="71">
        <v>66</v>
      </c>
      <c r="B75" s="242" t="s">
        <v>85</v>
      </c>
      <c r="C75" s="236">
        <v>3.8</v>
      </c>
      <c r="D75" s="224">
        <v>38</v>
      </c>
      <c r="E75" s="224">
        <v>18</v>
      </c>
      <c r="F75" s="225">
        <v>3.5</v>
      </c>
      <c r="G75" s="216">
        <v>29</v>
      </c>
      <c r="H75" s="9"/>
      <c r="I75" s="247"/>
      <c r="J75" s="203">
        <f t="shared" si="8"/>
        <v>0</v>
      </c>
      <c r="K75" s="204">
        <f aca="true" t="shared" si="10" ref="K75:K82">(I75/100)*C75</f>
        <v>0</v>
      </c>
      <c r="L75" s="204">
        <f t="shared" si="5"/>
        <v>0</v>
      </c>
      <c r="M75" s="204">
        <f aca="true" t="shared" si="11" ref="M75:M83">(I75/100)*E75</f>
        <v>0</v>
      </c>
      <c r="N75" s="204">
        <f t="shared" si="9"/>
        <v>0</v>
      </c>
    </row>
    <row r="76" spans="1:14" ht="19.5" customHeight="1">
      <c r="A76" s="71">
        <v>67</v>
      </c>
      <c r="B76" s="243" t="s">
        <v>88</v>
      </c>
      <c r="C76" s="237">
        <v>4</v>
      </c>
      <c r="D76" s="226">
        <v>42</v>
      </c>
      <c r="E76" s="226">
        <v>1.9</v>
      </c>
      <c r="F76" s="227">
        <v>4</v>
      </c>
      <c r="G76" s="217">
        <v>38</v>
      </c>
      <c r="H76" s="9"/>
      <c r="I76" s="248"/>
      <c r="J76" s="205">
        <f t="shared" si="8"/>
        <v>0</v>
      </c>
      <c r="K76" s="206">
        <f t="shared" si="10"/>
        <v>0</v>
      </c>
      <c r="L76" s="206">
        <f t="shared" si="5"/>
        <v>0</v>
      </c>
      <c r="M76" s="206">
        <f t="shared" si="11"/>
        <v>0</v>
      </c>
      <c r="N76" s="206">
        <f t="shared" si="9"/>
        <v>0</v>
      </c>
    </row>
    <row r="77" spans="1:14" ht="19.5" customHeight="1">
      <c r="A77" s="71">
        <v>68</v>
      </c>
      <c r="B77" s="242" t="s">
        <v>96</v>
      </c>
      <c r="C77" s="236">
        <v>4</v>
      </c>
      <c r="D77" s="224">
        <v>43</v>
      </c>
      <c r="E77" s="224">
        <v>1.9</v>
      </c>
      <c r="F77" s="225">
        <v>-1</v>
      </c>
      <c r="G77" s="216">
        <v>17</v>
      </c>
      <c r="H77" s="9"/>
      <c r="I77" s="247"/>
      <c r="J77" s="203">
        <f t="shared" si="8"/>
        <v>0</v>
      </c>
      <c r="K77" s="204">
        <f t="shared" si="10"/>
        <v>0</v>
      </c>
      <c r="L77" s="204">
        <f t="shared" si="5"/>
        <v>0</v>
      </c>
      <c r="M77" s="204">
        <f t="shared" si="11"/>
        <v>0</v>
      </c>
      <c r="N77" s="204">
        <f t="shared" si="9"/>
        <v>0</v>
      </c>
    </row>
    <row r="78" spans="1:14" ht="19.5" customHeight="1">
      <c r="A78" s="71">
        <v>69</v>
      </c>
      <c r="B78" s="243" t="s">
        <v>84</v>
      </c>
      <c r="C78" s="237">
        <v>3.5</v>
      </c>
      <c r="D78" s="226">
        <v>36</v>
      </c>
      <c r="E78" s="226">
        <v>1.6</v>
      </c>
      <c r="F78" s="227">
        <v>3.1</v>
      </c>
      <c r="G78" s="217">
        <v>28</v>
      </c>
      <c r="H78" s="9"/>
      <c r="I78" s="248"/>
      <c r="J78" s="205">
        <f t="shared" si="8"/>
        <v>0</v>
      </c>
      <c r="K78" s="206">
        <f t="shared" si="10"/>
        <v>0</v>
      </c>
      <c r="L78" s="206">
        <f t="shared" si="5"/>
        <v>0</v>
      </c>
      <c r="M78" s="206">
        <f t="shared" si="11"/>
        <v>0</v>
      </c>
      <c r="N78" s="206">
        <f t="shared" si="9"/>
        <v>0</v>
      </c>
    </row>
    <row r="79" spans="1:14" ht="19.5" customHeight="1">
      <c r="A79" s="71">
        <v>70</v>
      </c>
      <c r="B79" s="242" t="s">
        <v>91</v>
      </c>
      <c r="C79" s="236">
        <v>5</v>
      </c>
      <c r="D79" s="224">
        <v>65</v>
      </c>
      <c r="E79" s="224">
        <v>8</v>
      </c>
      <c r="F79" s="225">
        <v>-1</v>
      </c>
      <c r="G79" s="216">
        <v>12</v>
      </c>
      <c r="H79" s="9"/>
      <c r="I79" s="247"/>
      <c r="J79" s="203">
        <f t="shared" si="8"/>
        <v>0</v>
      </c>
      <c r="K79" s="204">
        <f t="shared" si="10"/>
        <v>0</v>
      </c>
      <c r="L79" s="204">
        <f t="shared" si="5"/>
        <v>0</v>
      </c>
      <c r="M79" s="204">
        <f t="shared" si="11"/>
        <v>0</v>
      </c>
      <c r="N79" s="204">
        <f t="shared" si="9"/>
        <v>0</v>
      </c>
    </row>
    <row r="80" spans="1:14" ht="19.5" customHeight="1">
      <c r="A80" s="71">
        <v>71</v>
      </c>
      <c r="B80" s="243" t="s">
        <v>90</v>
      </c>
      <c r="C80" s="237">
        <v>4</v>
      </c>
      <c r="D80" s="226"/>
      <c r="E80" s="226">
        <v>6.3</v>
      </c>
      <c r="F80" s="227">
        <v>3.5</v>
      </c>
      <c r="G80" s="217">
        <v>29.8</v>
      </c>
      <c r="H80" s="9"/>
      <c r="I80" s="248"/>
      <c r="J80" s="205">
        <f t="shared" si="8"/>
        <v>0</v>
      </c>
      <c r="K80" s="206">
        <f t="shared" si="10"/>
        <v>0</v>
      </c>
      <c r="L80" s="206">
        <f t="shared" si="5"/>
        <v>0</v>
      </c>
      <c r="M80" s="206">
        <f t="shared" si="11"/>
        <v>0</v>
      </c>
      <c r="N80" s="206">
        <f t="shared" si="9"/>
        <v>0</v>
      </c>
    </row>
    <row r="81" spans="1:14" ht="19.5" customHeight="1" thickBot="1">
      <c r="A81" s="71">
        <v>72</v>
      </c>
      <c r="B81" s="244" t="s">
        <v>120</v>
      </c>
      <c r="C81" s="238">
        <v>4.4</v>
      </c>
      <c r="D81" s="228">
        <v>66.16</v>
      </c>
      <c r="E81" s="228">
        <v>4.83</v>
      </c>
      <c r="F81" s="229">
        <v>4.15</v>
      </c>
      <c r="G81" s="218">
        <v>17.5</v>
      </c>
      <c r="H81" s="9"/>
      <c r="I81" s="251"/>
      <c r="J81" s="209">
        <f t="shared" si="8"/>
        <v>0</v>
      </c>
      <c r="K81" s="210">
        <f t="shared" si="10"/>
        <v>0</v>
      </c>
      <c r="L81" s="210">
        <f t="shared" si="5"/>
        <v>0</v>
      </c>
      <c r="M81" s="210">
        <f t="shared" si="11"/>
        <v>0</v>
      </c>
      <c r="N81" s="210">
        <f t="shared" si="9"/>
        <v>0</v>
      </c>
    </row>
    <row r="82" spans="1:14" ht="19.5" customHeight="1" thickBot="1">
      <c r="A82" s="194" t="s">
        <v>79</v>
      </c>
      <c r="B82" s="197" t="s">
        <v>119</v>
      </c>
      <c r="C82" s="174">
        <v>3</v>
      </c>
      <c r="D82" s="174">
        <v>0</v>
      </c>
      <c r="E82" s="174">
        <v>1</v>
      </c>
      <c r="F82" s="234">
        <v>0</v>
      </c>
      <c r="G82" s="221">
        <v>10.7</v>
      </c>
      <c r="H82" s="173"/>
      <c r="I82" s="252"/>
      <c r="J82" s="198">
        <f t="shared" si="8"/>
        <v>0</v>
      </c>
      <c r="K82" s="199">
        <f t="shared" si="10"/>
        <v>0</v>
      </c>
      <c r="L82" s="199">
        <f t="shared" si="5"/>
        <v>0</v>
      </c>
      <c r="M82" s="200">
        <f t="shared" si="11"/>
        <v>0</v>
      </c>
      <c r="N82" s="268"/>
    </row>
    <row r="83" spans="1:14" ht="19.5" customHeight="1" thickBot="1">
      <c r="A83" s="71" t="s">
        <v>79</v>
      </c>
      <c r="B83" s="253" t="s">
        <v>77</v>
      </c>
      <c r="C83" s="254">
        <v>0</v>
      </c>
      <c r="D83" s="254">
        <v>0</v>
      </c>
      <c r="E83" s="254">
        <v>11.1</v>
      </c>
      <c r="F83" s="255">
        <v>0</v>
      </c>
      <c r="G83" s="256">
        <v>13</v>
      </c>
      <c r="H83" s="193"/>
      <c r="I83" s="261"/>
      <c r="J83" s="262">
        <f>(I83/100)*G83</f>
        <v>0</v>
      </c>
      <c r="K83" s="263">
        <f>(I83/100)*C83</f>
        <v>0</v>
      </c>
      <c r="L83" s="263">
        <f t="shared" si="5"/>
        <v>0</v>
      </c>
      <c r="M83" s="264">
        <f t="shared" si="11"/>
        <v>0</v>
      </c>
      <c r="N83" s="269"/>
    </row>
    <row r="84" spans="1:14" ht="19.5" customHeight="1" thickBot="1">
      <c r="A84" s="191" t="s">
        <v>79</v>
      </c>
      <c r="B84" s="257" t="s">
        <v>76</v>
      </c>
      <c r="C84" s="258">
        <v>0</v>
      </c>
      <c r="D84" s="258">
        <v>0</v>
      </c>
      <c r="E84" s="258">
        <v>11.1</v>
      </c>
      <c r="F84" s="259">
        <v>0</v>
      </c>
      <c r="G84" s="260">
        <v>13</v>
      </c>
      <c r="H84" s="9"/>
      <c r="I84" s="265"/>
      <c r="J84" s="266">
        <f>I84*(52/100)*G84</f>
        <v>0</v>
      </c>
      <c r="K84" s="263">
        <f>((I84*52)/100)*C84</f>
        <v>0</v>
      </c>
      <c r="L84" s="263">
        <f>((I84*52)/100)*D84</f>
        <v>0</v>
      </c>
      <c r="M84" s="264">
        <f>((I84*52)/100)*E84</f>
        <v>0</v>
      </c>
      <c r="N84" s="269"/>
    </row>
    <row r="85" spans="1:14" ht="45.75" thickBot="1">
      <c r="A85" s="192"/>
      <c r="B85" s="290" t="s">
        <v>112</v>
      </c>
      <c r="C85" s="290"/>
      <c r="D85" s="290"/>
      <c r="E85" s="290"/>
      <c r="F85" s="290"/>
      <c r="G85" s="290"/>
      <c r="H85" s="73"/>
      <c r="I85" s="102"/>
      <c r="J85" s="78"/>
      <c r="K85" s="19"/>
      <c r="L85" s="21"/>
      <c r="M85" s="24"/>
      <c r="N85" s="267"/>
    </row>
    <row r="86" spans="1:19" s="11" customFormat="1" ht="33" customHeight="1" thickBot="1">
      <c r="A86" s="74"/>
      <c r="B86" s="291"/>
      <c r="C86" s="291"/>
      <c r="D86" s="291"/>
      <c r="E86" s="291"/>
      <c r="F86" s="291"/>
      <c r="G86" s="291"/>
      <c r="H86" s="10"/>
      <c r="I86" s="103">
        <f>SUM(I10:I81)</f>
        <v>0</v>
      </c>
      <c r="J86" s="79">
        <f>IF(I86&gt;0,(SUM(J10:J81)/(I86/100)),0)</f>
        <v>0</v>
      </c>
      <c r="K86" s="17"/>
      <c r="L86" s="22"/>
      <c r="M86" s="25"/>
      <c r="N86" s="270"/>
      <c r="S86" s="1"/>
    </row>
    <row r="87" spans="1:15" s="11" customFormat="1" ht="33" customHeight="1">
      <c r="A87" s="72"/>
      <c r="B87" s="104" t="s">
        <v>30</v>
      </c>
      <c r="C87" s="105"/>
      <c r="D87" s="105"/>
      <c r="E87" s="105"/>
      <c r="F87" s="105"/>
      <c r="G87" s="105"/>
      <c r="H87" s="105"/>
      <c r="I87" s="106"/>
      <c r="J87" s="77"/>
      <c r="K87" s="18"/>
      <c r="L87" s="22"/>
      <c r="M87" s="25"/>
      <c r="N87" s="270"/>
      <c r="O87" s="195"/>
    </row>
    <row r="88" spans="1:14" ht="33" customHeight="1" thickBot="1">
      <c r="A88" s="75"/>
      <c r="B88" s="107" t="s">
        <v>31</v>
      </c>
      <c r="C88" s="108"/>
      <c r="D88" s="108"/>
      <c r="E88" s="108"/>
      <c r="F88" s="108"/>
      <c r="G88" s="108"/>
      <c r="H88" s="108"/>
      <c r="I88" s="108"/>
      <c r="J88" s="76"/>
      <c r="K88" s="19"/>
      <c r="L88" s="21"/>
      <c r="M88" s="24"/>
      <c r="N88" s="267"/>
    </row>
    <row r="89" spans="1:15" s="12" customFormat="1" ht="44.25" customHeight="1" thickBot="1">
      <c r="A89" s="80"/>
      <c r="B89" s="109" t="s">
        <v>45</v>
      </c>
      <c r="C89" s="110"/>
      <c r="D89" s="110"/>
      <c r="E89" s="110"/>
      <c r="F89" s="110"/>
      <c r="G89" s="276"/>
      <c r="H89" s="110"/>
      <c r="I89" s="280"/>
      <c r="J89" s="274">
        <f>IF(I82&gt;0,(SUM(J10:J82)/((I82+I86)/100)),IF(I83&gt;0,(SUM(J10:J83)/((I83+I86)/100)),IF(I84&gt;0,(SUM(J10:J84)/(((I84*52)+I86)/100)),0)))</f>
        <v>0</v>
      </c>
      <c r="K89" s="165"/>
      <c r="L89" s="166"/>
      <c r="M89" s="167"/>
      <c r="N89" s="271"/>
      <c r="O89" s="196"/>
    </row>
    <row r="90" spans="1:14" s="12" customFormat="1" ht="44.25" customHeight="1" thickBot="1">
      <c r="A90" s="82"/>
      <c r="B90" s="111" t="s">
        <v>42</v>
      </c>
      <c r="C90" s="112"/>
      <c r="D90" s="112"/>
      <c r="E90" s="112"/>
      <c r="F90" s="112"/>
      <c r="G90" s="273"/>
      <c r="H90" s="279"/>
      <c r="I90" s="278" t="s">
        <v>118</v>
      </c>
      <c r="J90" s="274">
        <f>IF(I82&gt;0,(SUM(K11:K84)/((I82+I86)/100)),IF(I83&gt;0,(SUM(K11:K84)/((I83+I86)/100)),IF(I84&gt;0,(SUM(K11:K84)/(((I84*52)+I86)/100)),0)))</f>
        <v>0</v>
      </c>
      <c r="K90" s="168">
        <f>IF(I86&gt;0,(SUM(K10:K81)/(I86/100)),0)</f>
        <v>0</v>
      </c>
      <c r="L90" s="169"/>
      <c r="M90" s="167"/>
      <c r="N90" s="271"/>
    </row>
    <row r="91" spans="1:14" s="12" customFormat="1" ht="44.25" customHeight="1" thickBot="1">
      <c r="A91" s="81"/>
      <c r="B91" s="113" t="s">
        <v>73</v>
      </c>
      <c r="C91" s="114"/>
      <c r="D91" s="114"/>
      <c r="E91" s="114"/>
      <c r="F91" s="114"/>
      <c r="G91" s="115"/>
      <c r="H91" s="115"/>
      <c r="I91" s="116"/>
      <c r="J91" s="277" t="s">
        <v>118</v>
      </c>
      <c r="K91" s="275">
        <f>IF(I82&gt;0,(SUM(L12:L82)/((I82+I86)/100)),IF(I83&gt;0,(SUM(L12:L83)/((I83+I86)/100)),IF(I84&gt;0,(SUM(L12:L84)/(((I84*52)+I86)/100)),0)))</f>
        <v>0</v>
      </c>
      <c r="L91" s="168">
        <f>IF(I86&gt;0,(SUM(L10:L81)/(I86/100)),0)</f>
        <v>0</v>
      </c>
      <c r="M91" s="167"/>
      <c r="N91" s="271"/>
    </row>
    <row r="92" spans="1:14" s="12" customFormat="1" ht="44.25" customHeight="1" thickBot="1">
      <c r="A92" s="23"/>
      <c r="B92" s="117" t="s">
        <v>47</v>
      </c>
      <c r="C92" s="118"/>
      <c r="D92" s="118"/>
      <c r="E92" s="118"/>
      <c r="F92" s="118"/>
      <c r="G92" s="119"/>
      <c r="H92" s="119"/>
      <c r="I92" s="120"/>
      <c r="J92" s="170"/>
      <c r="K92" s="277" t="s">
        <v>117</v>
      </c>
      <c r="L92" s="275">
        <f>IF(I82&gt;0,(SUM(M11:M82)/((I82+I86)/100)),IF(I83&gt;0,(SUM(M11:M83)/((I83+I86)/100)),IF(I84&gt;0,(SUM(M11:M84)/(((I84*52)+I86)/100)),0)))</f>
        <v>0</v>
      </c>
      <c r="M92" s="171">
        <f>IF(I86&gt;0,(SUM(M10:M81)/(I86/100)),0)</f>
        <v>0</v>
      </c>
      <c r="N92" s="272"/>
    </row>
    <row r="93" spans="1:14" s="12" customFormat="1" ht="44.25" customHeight="1" thickBot="1">
      <c r="A93" s="281"/>
      <c r="B93" s="282" t="s">
        <v>43</v>
      </c>
      <c r="C93" s="283"/>
      <c r="D93" s="283"/>
      <c r="E93" s="283"/>
      <c r="F93" s="283"/>
      <c r="G93" s="283"/>
      <c r="H93" s="283"/>
      <c r="I93" s="284"/>
      <c r="J93" s="285"/>
      <c r="K93" s="286"/>
      <c r="L93" s="287"/>
      <c r="M93" s="288"/>
      <c r="N93" s="171">
        <f>SUM(N10:N81)</f>
        <v>0</v>
      </c>
    </row>
    <row r="94" spans="1:14" ht="24.75">
      <c r="A94" s="20"/>
      <c r="B94" s="121"/>
      <c r="C94" s="122"/>
      <c r="D94" s="122"/>
      <c r="E94" s="122"/>
      <c r="F94" s="122"/>
      <c r="G94" s="123"/>
      <c r="H94" s="124"/>
      <c r="I94" s="125" t="s">
        <v>81</v>
      </c>
      <c r="J94" s="126"/>
      <c r="K94" s="127"/>
      <c r="L94" s="128"/>
      <c r="M94" s="128"/>
      <c r="N94" s="128"/>
    </row>
    <row r="95" spans="8:10" ht="22.5">
      <c r="H95" s="13"/>
      <c r="I95" s="14"/>
      <c r="J95" s="15"/>
    </row>
    <row r="98" spans="10:12" ht="18.75">
      <c r="J98" s="70"/>
      <c r="K98" s="69"/>
      <c r="L98" s="69"/>
    </row>
    <row r="99" spans="10:12" ht="18.75">
      <c r="J99" s="70"/>
      <c r="K99" s="101"/>
      <c r="L99" s="69"/>
    </row>
    <row r="100" spans="10:12" ht="18.75">
      <c r="J100" s="70"/>
      <c r="K100" s="69"/>
      <c r="L100" s="101"/>
    </row>
  </sheetData>
  <sheetProtection password="ECF5" sheet="1" objects="1" scenarios="1"/>
  <mergeCells count="2">
    <mergeCell ref="B1:J1"/>
    <mergeCell ref="B85:G86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3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G82"/>
  <sheetViews>
    <sheetView workbookViewId="0" topLeftCell="A55">
      <selection activeCell="S69" sqref="S69"/>
    </sheetView>
  </sheetViews>
  <sheetFormatPr defaultColWidth="9.140625" defaultRowHeight="12.75"/>
  <cols>
    <col min="1" max="1" width="3.140625" style="26" customWidth="1"/>
    <col min="2" max="2" width="25.140625" style="85" bestFit="1" customWidth="1"/>
    <col min="3" max="3" width="10.140625" style="27" bestFit="1" customWidth="1"/>
    <col min="4" max="4" width="10.00390625" style="27" bestFit="1" customWidth="1"/>
    <col min="5" max="5" width="6.28125" style="27" bestFit="1" customWidth="1"/>
    <col min="6" max="6" width="9.7109375" style="27" bestFit="1" customWidth="1"/>
    <col min="7" max="7" width="10.140625" style="27" bestFit="1" customWidth="1"/>
    <col min="8" max="8" width="2.7109375" style="27" bestFit="1" customWidth="1"/>
    <col min="9" max="9" width="7.421875" style="27" bestFit="1" customWidth="1"/>
    <col min="10" max="10" width="7.7109375" style="27" bestFit="1" customWidth="1"/>
    <col min="11" max="11" width="10.140625" style="27" bestFit="1" customWidth="1"/>
    <col min="12" max="12" width="10.00390625" style="27" bestFit="1" customWidth="1"/>
    <col min="13" max="13" width="6.28125" style="27" bestFit="1" customWidth="1"/>
    <col min="14" max="14" width="9.7109375" style="27" bestFit="1" customWidth="1"/>
    <col min="15" max="15" width="9.140625" style="27" customWidth="1"/>
    <col min="16" max="16" width="9.140625" style="26" customWidth="1"/>
    <col min="17" max="19" width="9.140625" style="27" customWidth="1"/>
    <col min="20" max="20" width="9.140625" style="26" customWidth="1"/>
    <col min="21" max="21" width="20.7109375" style="27" customWidth="1"/>
    <col min="22" max="22" width="9.57421875" style="27" customWidth="1"/>
    <col min="23" max="23" width="9.8515625" style="27" customWidth="1"/>
    <col min="24" max="24" width="6.421875" style="27" customWidth="1"/>
    <col min="25" max="25" width="10.00390625" style="27" customWidth="1"/>
    <col min="26" max="26" width="7.8515625" style="27" customWidth="1"/>
    <col min="27" max="27" width="3.7109375" style="27" customWidth="1"/>
    <col min="28" max="30" width="9.140625" style="27" customWidth="1"/>
    <col min="31" max="31" width="9.8515625" style="27" bestFit="1" customWidth="1"/>
    <col min="32" max="32" width="9.140625" style="27" customWidth="1"/>
    <col min="33" max="33" width="10.00390625" style="27" bestFit="1" customWidth="1"/>
    <col min="34" max="37" width="9.140625" style="27" customWidth="1"/>
  </cols>
  <sheetData>
    <row r="1" spans="2:18" ht="28.5" thickBot="1">
      <c r="B1" s="100" t="s">
        <v>53</v>
      </c>
      <c r="R1" s="26" t="s">
        <v>59</v>
      </c>
    </row>
    <row r="2" spans="15:20" ht="13.5" thickBot="1">
      <c r="O2" s="30" t="s">
        <v>52</v>
      </c>
      <c r="P2" s="31">
        <f>SUM(P7:P79)</f>
        <v>0</v>
      </c>
      <c r="R2" s="34">
        <f>P2+1</f>
        <v>1</v>
      </c>
      <c r="T2" s="51" t="s">
        <v>58</v>
      </c>
    </row>
    <row r="3" ht="13.5" thickBot="1">
      <c r="B3" s="86" t="s">
        <v>78</v>
      </c>
    </row>
    <row r="4" ht="13.5" thickBot="1">
      <c r="T4" s="37" t="s">
        <v>56</v>
      </c>
    </row>
    <row r="5" spans="1:33" ht="13.5" thickBot="1">
      <c r="A5" s="28"/>
      <c r="B5" s="36" t="s">
        <v>29</v>
      </c>
      <c r="C5" s="40" t="s">
        <v>32</v>
      </c>
      <c r="D5" s="40" t="s">
        <v>46</v>
      </c>
      <c r="E5" s="40" t="s">
        <v>48</v>
      </c>
      <c r="F5" s="40" t="s">
        <v>41</v>
      </c>
      <c r="G5" s="42" t="s">
        <v>33</v>
      </c>
      <c r="H5" s="29"/>
      <c r="I5" s="40" t="s">
        <v>35</v>
      </c>
      <c r="J5" s="44" t="s">
        <v>33</v>
      </c>
      <c r="K5" s="45" t="s">
        <v>32</v>
      </c>
      <c r="L5" s="40" t="s">
        <v>46</v>
      </c>
      <c r="M5" s="40" t="s">
        <v>48</v>
      </c>
      <c r="N5" s="35" t="s">
        <v>41</v>
      </c>
      <c r="P5" s="46" t="s">
        <v>51</v>
      </c>
      <c r="R5" s="34" t="s">
        <v>55</v>
      </c>
      <c r="T5" s="38" t="s">
        <v>57</v>
      </c>
      <c r="V5" s="292" t="s">
        <v>75</v>
      </c>
      <c r="W5" s="293"/>
      <c r="X5" s="293"/>
      <c r="Y5" s="293"/>
      <c r="Z5" s="294"/>
      <c r="AB5" s="292" t="s">
        <v>74</v>
      </c>
      <c r="AC5" s="293"/>
      <c r="AD5" s="293"/>
      <c r="AE5" s="293"/>
      <c r="AF5" s="293"/>
      <c r="AG5" s="294"/>
    </row>
    <row r="6" spans="1:33" ht="13.5" thickBot="1">
      <c r="A6" s="28"/>
      <c r="B6" s="87"/>
      <c r="C6" s="41"/>
      <c r="D6" s="41"/>
      <c r="E6" s="41"/>
      <c r="F6" s="41"/>
      <c r="G6" s="43" t="s">
        <v>36</v>
      </c>
      <c r="H6" s="29"/>
      <c r="I6" s="96"/>
      <c r="J6" s="97" t="s">
        <v>34</v>
      </c>
      <c r="K6" s="98"/>
      <c r="L6" s="96"/>
      <c r="M6" s="96"/>
      <c r="N6" s="99"/>
      <c r="O6" s="47" t="s">
        <v>54</v>
      </c>
      <c r="P6" s="34">
        <v>0</v>
      </c>
      <c r="Q6" s="34">
        <v>0</v>
      </c>
      <c r="T6" s="39"/>
      <c r="U6" s="32" t="str">
        <f>Base!B8</f>
        <v>COMPONENTE:</v>
      </c>
      <c r="V6" s="32" t="str">
        <f>Base!C8</f>
        <v>Digeribilità</v>
      </c>
      <c r="W6" s="32" t="str">
        <f>Base!D8</f>
        <v>Carboidrati</v>
      </c>
      <c r="X6" s="32" t="str">
        <f>Base!E8</f>
        <v>Grassi</v>
      </c>
      <c r="Y6" s="32" t="str">
        <f>Base!F8</f>
        <v>Proprietà</v>
      </c>
      <c r="Z6" s="32" t="str">
        <f>Base!G8</f>
        <v>Proteine</v>
      </c>
      <c r="AA6" s="52"/>
      <c r="AB6" s="32" t="str">
        <f>Base!I8</f>
        <v>Grammi</v>
      </c>
      <c r="AC6" s="32" t="str">
        <f>Base!J8</f>
        <v>Proteine</v>
      </c>
      <c r="AD6" s="32" t="str">
        <f>Base!K8</f>
        <v>Digeribilità</v>
      </c>
      <c r="AE6" s="32" t="str">
        <f>Base!L8</f>
        <v>Carboidrati</v>
      </c>
      <c r="AF6" s="32" t="str">
        <f>Base!M8</f>
        <v>Grassi</v>
      </c>
      <c r="AG6" s="32" t="str">
        <f>Base!N8</f>
        <v>Proprietà</v>
      </c>
    </row>
    <row r="7" spans="1:33" ht="12.75">
      <c r="A7" s="37">
        <f>Base!A10</f>
        <v>1</v>
      </c>
      <c r="B7" s="37" t="str">
        <f>Base!B10</f>
        <v>ALBUMINA</v>
      </c>
      <c r="C7" s="37">
        <f>Base!C10</f>
        <v>3</v>
      </c>
      <c r="D7" s="37">
        <f>Base!D10</f>
        <v>0</v>
      </c>
      <c r="E7" s="37">
        <f>Base!E10</f>
        <v>1</v>
      </c>
      <c r="F7" s="37">
        <f>Base!F10</f>
        <v>5</v>
      </c>
      <c r="G7" s="37">
        <f>Base!G10</f>
        <v>75</v>
      </c>
      <c r="H7" s="37">
        <f>Base!H10</f>
        <v>0</v>
      </c>
      <c r="I7" s="37">
        <f>Base!I10</f>
        <v>0</v>
      </c>
      <c r="J7" s="61">
        <f>Base!J10</f>
        <v>0</v>
      </c>
      <c r="K7" s="61">
        <f>Base!K10</f>
        <v>0</v>
      </c>
      <c r="L7" s="61">
        <f>Base!L10</f>
        <v>0</v>
      </c>
      <c r="M7" s="61">
        <f>Base!M10</f>
        <v>0</v>
      </c>
      <c r="N7" s="61">
        <f>Base!N10</f>
        <v>0</v>
      </c>
      <c r="P7" s="32">
        <f>IF(I7&gt;0,1,0)</f>
        <v>0</v>
      </c>
      <c r="Q7" s="32">
        <f>IF(I7&gt;0,1,0)</f>
        <v>0</v>
      </c>
      <c r="R7" s="32">
        <f>IF(Q7=Q6,"",Q7)</f>
      </c>
      <c r="T7" s="48">
        <f>IF(T6&lt;$P$2,T6+1,"")</f>
      </c>
      <c r="U7" s="53" t="str">
        <f aca="true" t="shared" si="0" ref="U7:U26">IF(T7&lt;$P$2+1,LOOKUP(T7,R7:R79,B7:B79)," ")</f>
        <v> </v>
      </c>
      <c r="V7" s="53" t="str">
        <f aca="true" t="shared" si="1" ref="V7:V26">IF(T7&lt;$P$2+1,LOOKUP(T7,R7:R79,C7:C79)," ")</f>
        <v> </v>
      </c>
      <c r="W7" s="60" t="str">
        <f aca="true" t="shared" si="2" ref="W7:W26">IF(T7&lt;$P$2+1,LOOKUP(T7,R7:R79,D7:D79)," ")</f>
        <v> </v>
      </c>
      <c r="X7" s="60" t="str">
        <f aca="true" t="shared" si="3" ref="X7:X26">IF(T7&lt;$P$2+1,LOOKUP(T7,R7:R79,E7:E79)," ")</f>
        <v> </v>
      </c>
      <c r="Y7" s="60" t="str">
        <f aca="true" t="shared" si="4" ref="Y7:Y26">IF(T7&lt;$P$2+1,LOOKUP(T7,R7:R79,F7:F79)," ")</f>
        <v> </v>
      </c>
      <c r="Z7" s="61" t="str">
        <f aca="true" t="shared" si="5" ref="Z7:Z26">IF(T7&lt;$P$2+1,LOOKUP(T7,R7:R79,G7:G79)," ")</f>
        <v> </v>
      </c>
      <c r="AA7" s="88">
        <f>T7</f>
      </c>
      <c r="AB7" s="92" t="str">
        <f aca="true" t="shared" si="6" ref="AB7:AB26">IF(T7&lt;$P$2+1,LOOKUP(T7,R7:R79,I7:I79)," ")</f>
        <v> </v>
      </c>
      <c r="AC7" s="60" t="str">
        <f aca="true" t="shared" si="7" ref="AC7:AC26">IF(T7&lt;$P$2+1,LOOKUP(T7,R7:R79,J7:J79)," ")</f>
        <v> </v>
      </c>
      <c r="AD7" s="60" t="str">
        <f aca="true" t="shared" si="8" ref="AD7:AD26">IF(T7&lt;$P$2+1,LOOKUP(T7,R7:R79,K7:K79)," ")</f>
        <v> </v>
      </c>
      <c r="AE7" s="60" t="str">
        <f aca="true" t="shared" si="9" ref="AE7:AE26">IF(T7&lt;$P$2+1,LOOKUP(T7,R7:R79,L7:L79)," ")</f>
        <v> </v>
      </c>
      <c r="AF7" s="60" t="str">
        <f aca="true" t="shared" si="10" ref="AF7:AF26">IF(T7&lt;$P$2+1,LOOKUP(T7,R7:R79,M7:M79)," ")</f>
        <v> </v>
      </c>
      <c r="AG7" s="61" t="str">
        <f aca="true" t="shared" si="11" ref="AG7:AG26">IF(T7&lt;$P$2+1,LOOKUP(T7,R7:R79,N7:N79)," ")</f>
        <v> </v>
      </c>
    </row>
    <row r="8" spans="1:33" ht="12.75">
      <c r="A8" s="38">
        <f>Base!A11</f>
        <v>2</v>
      </c>
      <c r="B8" s="38" t="str">
        <f>Base!B11</f>
        <v>CALCIO CASEINATO</v>
      </c>
      <c r="C8" s="38">
        <f>Base!C11</f>
        <v>3</v>
      </c>
      <c r="D8" s="38">
        <f>Base!D11</f>
        <v>1</v>
      </c>
      <c r="E8" s="38">
        <f>Base!E11</f>
        <v>1</v>
      </c>
      <c r="F8" s="38">
        <f>Base!F11</f>
        <v>4</v>
      </c>
      <c r="G8" s="38">
        <f>Base!G11</f>
        <v>90</v>
      </c>
      <c r="H8" s="38">
        <f>Base!H11</f>
        <v>0</v>
      </c>
      <c r="I8" s="38">
        <f>Base!I11</f>
        <v>0</v>
      </c>
      <c r="J8" s="63">
        <f>Base!J11</f>
        <v>0</v>
      </c>
      <c r="K8" s="63">
        <f>Base!K11</f>
        <v>0</v>
      </c>
      <c r="L8" s="63">
        <f>Base!L11</f>
        <v>0</v>
      </c>
      <c r="M8" s="63">
        <f>Base!M11</f>
        <v>0</v>
      </c>
      <c r="N8" s="63">
        <f>Base!N11</f>
        <v>0</v>
      </c>
      <c r="P8" s="33">
        <f aca="true" t="shared" si="12" ref="P8:P49">IF(I8&gt;0,1,0)</f>
        <v>0</v>
      </c>
      <c r="Q8" s="33">
        <f>IF(I8&gt;0,Q7+1,Q7)</f>
        <v>0</v>
      </c>
      <c r="R8" s="33">
        <f aca="true" t="shared" si="13" ref="R8:R49">IF(Q8=Q7,"",Q8)</f>
      </c>
      <c r="T8" s="49">
        <f aca="true" t="shared" si="14" ref="T8:T29">IF(T7&lt;$P$2,T7+1,"")</f>
      </c>
      <c r="U8" s="58" t="str">
        <f t="shared" si="0"/>
        <v> </v>
      </c>
      <c r="V8" s="58" t="str">
        <f t="shared" si="1"/>
        <v> </v>
      </c>
      <c r="W8" s="62" t="str">
        <f t="shared" si="2"/>
        <v> </v>
      </c>
      <c r="X8" s="62" t="str">
        <f t="shared" si="3"/>
        <v> </v>
      </c>
      <c r="Y8" s="62" t="str">
        <f t="shared" si="4"/>
        <v> </v>
      </c>
      <c r="Z8" s="63" t="str">
        <f t="shared" si="5"/>
        <v> </v>
      </c>
      <c r="AA8" s="89">
        <f aca="true" t="shared" si="15" ref="AA8:AA26">T8</f>
      </c>
      <c r="AB8" s="93" t="str">
        <f t="shared" si="6"/>
        <v> </v>
      </c>
      <c r="AC8" s="62" t="str">
        <f t="shared" si="7"/>
        <v> </v>
      </c>
      <c r="AD8" s="62" t="str">
        <f t="shared" si="8"/>
        <v> </v>
      </c>
      <c r="AE8" s="62" t="str">
        <f t="shared" si="9"/>
        <v> </v>
      </c>
      <c r="AF8" s="62" t="str">
        <f t="shared" si="10"/>
        <v> </v>
      </c>
      <c r="AG8" s="63" t="str">
        <f t="shared" si="11"/>
        <v> </v>
      </c>
    </row>
    <row r="9" spans="1:33" ht="12.75">
      <c r="A9" s="38">
        <f>Base!A12</f>
        <v>3</v>
      </c>
      <c r="B9" s="38" t="str">
        <f>Base!B12</f>
        <v>CASEINA</v>
      </c>
      <c r="C9" s="38">
        <f>Base!C12</f>
        <v>4</v>
      </c>
      <c r="D9" s="38">
        <f>Base!D12</f>
        <v>1</v>
      </c>
      <c r="E9" s="38">
        <f>Base!E12</f>
        <v>1</v>
      </c>
      <c r="F9" s="38">
        <f>Base!F12</f>
        <v>5</v>
      </c>
      <c r="G9" s="38">
        <f>Base!G12</f>
        <v>90</v>
      </c>
      <c r="H9" s="38">
        <f>Base!H12</f>
        <v>0</v>
      </c>
      <c r="I9" s="38">
        <f>Base!I12</f>
        <v>0</v>
      </c>
      <c r="J9" s="63">
        <f>Base!J12</f>
        <v>0</v>
      </c>
      <c r="K9" s="63">
        <f>Base!K12</f>
        <v>0</v>
      </c>
      <c r="L9" s="63">
        <f>Base!L12</f>
        <v>0</v>
      </c>
      <c r="M9" s="63">
        <f>Base!M12</f>
        <v>0</v>
      </c>
      <c r="N9" s="63">
        <f>Base!N12</f>
        <v>0</v>
      </c>
      <c r="P9" s="33">
        <f t="shared" si="12"/>
        <v>0</v>
      </c>
      <c r="Q9" s="33">
        <f aca="true" t="shared" si="16" ref="Q9:Q49">IF(I9&gt;0,Q8+1,Q8)</f>
        <v>0</v>
      </c>
      <c r="R9" s="33">
        <f t="shared" si="13"/>
      </c>
      <c r="T9" s="49">
        <f t="shared" si="14"/>
      </c>
      <c r="U9" s="58" t="str">
        <f t="shared" si="0"/>
        <v> </v>
      </c>
      <c r="V9" s="58" t="str">
        <f t="shared" si="1"/>
        <v> </v>
      </c>
      <c r="W9" s="62" t="str">
        <f t="shared" si="2"/>
        <v> </v>
      </c>
      <c r="X9" s="62" t="str">
        <f t="shared" si="3"/>
        <v> </v>
      </c>
      <c r="Y9" s="62" t="str">
        <f t="shared" si="4"/>
        <v> </v>
      </c>
      <c r="Z9" s="63" t="str">
        <f t="shared" si="5"/>
        <v> </v>
      </c>
      <c r="AA9" s="89">
        <f t="shared" si="15"/>
      </c>
      <c r="AB9" s="93" t="str">
        <f t="shared" si="6"/>
        <v> </v>
      </c>
      <c r="AC9" s="62" t="str">
        <f t="shared" si="7"/>
        <v> </v>
      </c>
      <c r="AD9" s="62" t="str">
        <f t="shared" si="8"/>
        <v> </v>
      </c>
      <c r="AE9" s="62" t="str">
        <f t="shared" si="9"/>
        <v> </v>
      </c>
      <c r="AF9" s="62" t="str">
        <f t="shared" si="10"/>
        <v> </v>
      </c>
      <c r="AG9" s="63" t="str">
        <f t="shared" si="11"/>
        <v> </v>
      </c>
    </row>
    <row r="10" spans="1:33" ht="12.75">
      <c r="A10" s="38">
        <f>Base!A13</f>
        <v>4</v>
      </c>
      <c r="B10" s="38" t="str">
        <f>Base!B13</f>
        <v>CASEINA ACIDA</v>
      </c>
      <c r="C10" s="38">
        <f>Base!C13</f>
        <v>4</v>
      </c>
      <c r="D10" s="38">
        <f>Base!D13</f>
        <v>1</v>
      </c>
      <c r="E10" s="38">
        <f>Base!E13</f>
        <v>0.8</v>
      </c>
      <c r="F10" s="38">
        <f>Base!F13</f>
        <v>5</v>
      </c>
      <c r="G10" s="38">
        <f>Base!G13</f>
        <v>97</v>
      </c>
      <c r="H10" s="38">
        <f>Base!H13</f>
        <v>0</v>
      </c>
      <c r="I10" s="38">
        <f>Base!I13</f>
        <v>0</v>
      </c>
      <c r="J10" s="63">
        <f>Base!J13</f>
        <v>0</v>
      </c>
      <c r="K10" s="63">
        <f>Base!K13</f>
        <v>0</v>
      </c>
      <c r="L10" s="63">
        <f>Base!L13</f>
        <v>0</v>
      </c>
      <c r="M10" s="63">
        <f>Base!M13</f>
        <v>0</v>
      </c>
      <c r="N10" s="63">
        <f>Base!N13</f>
        <v>0</v>
      </c>
      <c r="P10" s="33">
        <f t="shared" si="12"/>
        <v>0</v>
      </c>
      <c r="Q10" s="33">
        <f t="shared" si="16"/>
        <v>0</v>
      </c>
      <c r="R10" s="33">
        <f t="shared" si="13"/>
      </c>
      <c r="T10" s="49">
        <f t="shared" si="14"/>
      </c>
      <c r="U10" s="58" t="str">
        <f t="shared" si="0"/>
        <v> </v>
      </c>
      <c r="V10" s="58" t="str">
        <f t="shared" si="1"/>
        <v> </v>
      </c>
      <c r="W10" s="62" t="str">
        <f t="shared" si="2"/>
        <v> </v>
      </c>
      <c r="X10" s="62" t="str">
        <f t="shared" si="3"/>
        <v> </v>
      </c>
      <c r="Y10" s="62" t="str">
        <f t="shared" si="4"/>
        <v> </v>
      </c>
      <c r="Z10" s="63" t="str">
        <f t="shared" si="5"/>
        <v> </v>
      </c>
      <c r="AA10" s="89">
        <f t="shared" si="15"/>
      </c>
      <c r="AB10" s="93" t="str">
        <f t="shared" si="6"/>
        <v> </v>
      </c>
      <c r="AC10" s="62" t="str">
        <f t="shared" si="7"/>
        <v> </v>
      </c>
      <c r="AD10" s="62" t="str">
        <f t="shared" si="8"/>
        <v> </v>
      </c>
      <c r="AE10" s="62" t="str">
        <f t="shared" si="9"/>
        <v> </v>
      </c>
      <c r="AF10" s="62" t="str">
        <f t="shared" si="10"/>
        <v> </v>
      </c>
      <c r="AG10" s="63" t="str">
        <f t="shared" si="11"/>
        <v> </v>
      </c>
    </row>
    <row r="11" spans="1:33" ht="12.75">
      <c r="A11" s="38">
        <f>Base!A14</f>
        <v>5</v>
      </c>
      <c r="B11" s="38" t="str">
        <f>Base!B14</f>
        <v>CASTAGNA</v>
      </c>
      <c r="C11" s="38">
        <f>Base!C14</f>
        <v>2</v>
      </c>
      <c r="D11" s="38">
        <f>Base!D14</f>
        <v>62</v>
      </c>
      <c r="E11" s="38">
        <f>Base!E14</f>
        <v>3.4</v>
      </c>
      <c r="F11" s="38">
        <f>Base!F14</f>
        <v>3</v>
      </c>
      <c r="G11" s="38">
        <f>Base!G14</f>
        <v>6</v>
      </c>
      <c r="H11" s="38">
        <f>Base!H14</f>
        <v>0</v>
      </c>
      <c r="I11" s="38">
        <f>Base!I14</f>
        <v>0</v>
      </c>
      <c r="J11" s="63">
        <f>Base!J14</f>
        <v>0</v>
      </c>
      <c r="K11" s="63">
        <f>Base!K14</f>
        <v>0</v>
      </c>
      <c r="L11" s="63">
        <f>Base!L14</f>
        <v>0</v>
      </c>
      <c r="M11" s="63">
        <f>Base!M14</f>
        <v>0</v>
      </c>
      <c r="N11" s="63">
        <f>Base!N14</f>
        <v>0</v>
      </c>
      <c r="P11" s="33">
        <f t="shared" si="12"/>
        <v>0</v>
      </c>
      <c r="Q11" s="33">
        <f t="shared" si="16"/>
        <v>0</v>
      </c>
      <c r="R11" s="33">
        <f t="shared" si="13"/>
      </c>
      <c r="T11" s="49">
        <f t="shared" si="14"/>
      </c>
      <c r="U11" s="58" t="str">
        <f t="shared" si="0"/>
        <v> </v>
      </c>
      <c r="V11" s="58" t="str">
        <f t="shared" si="1"/>
        <v> </v>
      </c>
      <c r="W11" s="62" t="str">
        <f t="shared" si="2"/>
        <v> </v>
      </c>
      <c r="X11" s="62" t="str">
        <f t="shared" si="3"/>
        <v> </v>
      </c>
      <c r="Y11" s="62" t="str">
        <f t="shared" si="4"/>
        <v> </v>
      </c>
      <c r="Z11" s="63" t="str">
        <f t="shared" si="5"/>
        <v> </v>
      </c>
      <c r="AA11" s="89">
        <f t="shared" si="15"/>
      </c>
      <c r="AB11" s="93" t="str">
        <f t="shared" si="6"/>
        <v> </v>
      </c>
      <c r="AC11" s="62" t="str">
        <f t="shared" si="7"/>
        <v> </v>
      </c>
      <c r="AD11" s="62" t="str">
        <f t="shared" si="8"/>
        <v> </v>
      </c>
      <c r="AE11" s="62" t="str">
        <f t="shared" si="9"/>
        <v> </v>
      </c>
      <c r="AF11" s="62" t="str">
        <f t="shared" si="10"/>
        <v> </v>
      </c>
      <c r="AG11" s="63" t="str">
        <f t="shared" si="11"/>
        <v> </v>
      </c>
    </row>
    <row r="12" spans="1:33" ht="12.75">
      <c r="A12" s="38">
        <f>Base!A15</f>
        <v>6</v>
      </c>
      <c r="B12" s="38" t="str">
        <f>Base!B15</f>
        <v>FARINA DI ARACHIDE TOST</v>
      </c>
      <c r="C12" s="38">
        <f>Base!C15</f>
        <v>3</v>
      </c>
      <c r="D12" s="38">
        <f>Base!D15</f>
        <v>8.5</v>
      </c>
      <c r="E12" s="38">
        <f>Base!E15</f>
        <v>50</v>
      </c>
      <c r="F12" s="38">
        <f>Base!F15</f>
        <v>0</v>
      </c>
      <c r="G12" s="38">
        <f>Base!G15</f>
        <v>40</v>
      </c>
      <c r="H12" s="38">
        <f>Base!H15</f>
        <v>0</v>
      </c>
      <c r="I12" s="38">
        <f>Base!I15</f>
        <v>0</v>
      </c>
      <c r="J12" s="63">
        <f>Base!J15</f>
        <v>0</v>
      </c>
      <c r="K12" s="63">
        <f>Base!K15</f>
        <v>0</v>
      </c>
      <c r="L12" s="63">
        <f>Base!L15</f>
        <v>0</v>
      </c>
      <c r="M12" s="63">
        <f>Base!M15</f>
        <v>0</v>
      </c>
      <c r="N12" s="63">
        <f>Base!N15</f>
        <v>0</v>
      </c>
      <c r="P12" s="33">
        <f t="shared" si="12"/>
        <v>0</v>
      </c>
      <c r="Q12" s="33">
        <f t="shared" si="16"/>
        <v>0</v>
      </c>
      <c r="R12" s="33">
        <f t="shared" si="13"/>
      </c>
      <c r="T12" s="49">
        <f t="shared" si="14"/>
      </c>
      <c r="U12" s="58" t="str">
        <f t="shared" si="0"/>
        <v> </v>
      </c>
      <c r="V12" s="58" t="str">
        <f t="shared" si="1"/>
        <v> </v>
      </c>
      <c r="W12" s="62" t="str">
        <f t="shared" si="2"/>
        <v> </v>
      </c>
      <c r="X12" s="62" t="str">
        <f t="shared" si="3"/>
        <v> </v>
      </c>
      <c r="Y12" s="62" t="str">
        <f t="shared" si="4"/>
        <v> </v>
      </c>
      <c r="Z12" s="63" t="str">
        <f t="shared" si="5"/>
        <v> </v>
      </c>
      <c r="AA12" s="89">
        <f t="shared" si="15"/>
      </c>
      <c r="AB12" s="93" t="str">
        <f t="shared" si="6"/>
        <v> </v>
      </c>
      <c r="AC12" s="62" t="str">
        <f t="shared" si="7"/>
        <v> </v>
      </c>
      <c r="AD12" s="62" t="str">
        <f t="shared" si="8"/>
        <v> </v>
      </c>
      <c r="AE12" s="62" t="str">
        <f t="shared" si="9"/>
        <v> </v>
      </c>
      <c r="AF12" s="62" t="str">
        <f t="shared" si="10"/>
        <v> </v>
      </c>
      <c r="AG12" s="63" t="str">
        <f t="shared" si="11"/>
        <v> </v>
      </c>
    </row>
    <row r="13" spans="1:33" ht="12.75">
      <c r="A13" s="38">
        <f>Base!A16</f>
        <v>7</v>
      </c>
      <c r="B13" s="38" t="str">
        <f>Base!B16</f>
        <v>FARINA DI ARINGHE </v>
      </c>
      <c r="C13" s="38">
        <f>Base!C16</f>
        <v>3</v>
      </c>
      <c r="D13" s="38">
        <f>Base!D16</f>
        <v>1</v>
      </c>
      <c r="E13" s="38">
        <f>Base!E16</f>
        <v>8</v>
      </c>
      <c r="F13" s="38">
        <f>Base!F16</f>
        <v>-1</v>
      </c>
      <c r="G13" s="38">
        <f>Base!G16</f>
        <v>69.5</v>
      </c>
      <c r="H13" s="38">
        <f>Base!H16</f>
        <v>0</v>
      </c>
      <c r="I13" s="38">
        <f>Base!I16</f>
        <v>0</v>
      </c>
      <c r="J13" s="63">
        <f>Base!J16</f>
        <v>0</v>
      </c>
      <c r="K13" s="63">
        <f>Base!K16</f>
        <v>0</v>
      </c>
      <c r="L13" s="63">
        <f>Base!L16</f>
        <v>0</v>
      </c>
      <c r="M13" s="63">
        <f>Base!M16</f>
        <v>0</v>
      </c>
      <c r="N13" s="63">
        <f>Base!N16</f>
        <v>0</v>
      </c>
      <c r="P13" s="33">
        <f t="shared" si="12"/>
        <v>0</v>
      </c>
      <c r="Q13" s="33">
        <f t="shared" si="16"/>
        <v>0</v>
      </c>
      <c r="R13" s="33">
        <f t="shared" si="13"/>
      </c>
      <c r="T13" s="49">
        <f t="shared" si="14"/>
      </c>
      <c r="U13" s="58" t="str">
        <f t="shared" si="0"/>
        <v> </v>
      </c>
      <c r="V13" s="58" t="str">
        <f t="shared" si="1"/>
        <v> </v>
      </c>
      <c r="W13" s="62" t="str">
        <f t="shared" si="2"/>
        <v> </v>
      </c>
      <c r="X13" s="62" t="str">
        <f t="shared" si="3"/>
        <v> </v>
      </c>
      <c r="Y13" s="62" t="str">
        <f t="shared" si="4"/>
        <v> </v>
      </c>
      <c r="Z13" s="63" t="str">
        <f t="shared" si="5"/>
        <v> </v>
      </c>
      <c r="AA13" s="89">
        <f t="shared" si="15"/>
      </c>
      <c r="AB13" s="93" t="str">
        <f t="shared" si="6"/>
        <v> </v>
      </c>
      <c r="AC13" s="62" t="str">
        <f t="shared" si="7"/>
        <v> </v>
      </c>
      <c r="AD13" s="62" t="str">
        <f t="shared" si="8"/>
        <v> </v>
      </c>
      <c r="AE13" s="62" t="str">
        <f t="shared" si="9"/>
        <v> </v>
      </c>
      <c r="AF13" s="62" t="str">
        <f t="shared" si="10"/>
        <v> </v>
      </c>
      <c r="AG13" s="63" t="str">
        <f t="shared" si="11"/>
        <v> </v>
      </c>
    </row>
    <row r="14" spans="1:33" ht="12.75">
      <c r="A14" s="38">
        <f>Base!A17</f>
        <v>8</v>
      </c>
      <c r="B14" s="38" t="str">
        <f>Base!B17</f>
        <v>FARINA DI AVENA</v>
      </c>
      <c r="C14" s="38">
        <f>Base!C17</f>
        <v>3</v>
      </c>
      <c r="D14" s="38">
        <f>Base!D17</f>
        <v>72.9</v>
      </c>
      <c r="E14" s="38">
        <f>Base!E17</f>
        <v>7.1</v>
      </c>
      <c r="F14" s="38">
        <f>Base!F17</f>
        <v>4</v>
      </c>
      <c r="G14" s="38">
        <f>Base!G17</f>
        <v>12.6</v>
      </c>
      <c r="H14" s="38">
        <f>Base!H17</f>
        <v>0</v>
      </c>
      <c r="I14" s="38">
        <f>Base!I17</f>
        <v>0</v>
      </c>
      <c r="J14" s="63">
        <f>Base!J17</f>
        <v>0</v>
      </c>
      <c r="K14" s="63">
        <f>Base!K17</f>
        <v>0</v>
      </c>
      <c r="L14" s="63">
        <f>Base!L17</f>
        <v>0</v>
      </c>
      <c r="M14" s="63">
        <f>Base!M17</f>
        <v>0</v>
      </c>
      <c r="N14" s="63">
        <f>Base!N17</f>
        <v>0</v>
      </c>
      <c r="P14" s="33">
        <f t="shared" si="12"/>
        <v>0</v>
      </c>
      <c r="Q14" s="33">
        <f t="shared" si="16"/>
        <v>0</v>
      </c>
      <c r="R14" s="33">
        <f t="shared" si="13"/>
      </c>
      <c r="T14" s="49">
        <f t="shared" si="14"/>
      </c>
      <c r="U14" s="58" t="str">
        <f t="shared" si="0"/>
        <v> </v>
      </c>
      <c r="V14" s="58" t="str">
        <f t="shared" si="1"/>
        <v> </v>
      </c>
      <c r="W14" s="62" t="str">
        <f t="shared" si="2"/>
        <v> </v>
      </c>
      <c r="X14" s="62" t="str">
        <f t="shared" si="3"/>
        <v> </v>
      </c>
      <c r="Y14" s="62" t="str">
        <f t="shared" si="4"/>
        <v> </v>
      </c>
      <c r="Z14" s="63" t="str">
        <f t="shared" si="5"/>
        <v> </v>
      </c>
      <c r="AA14" s="89">
        <f t="shared" si="15"/>
      </c>
      <c r="AB14" s="93" t="str">
        <f t="shared" si="6"/>
        <v> </v>
      </c>
      <c r="AC14" s="62" t="str">
        <f t="shared" si="7"/>
        <v> </v>
      </c>
      <c r="AD14" s="62" t="str">
        <f t="shared" si="8"/>
        <v> </v>
      </c>
      <c r="AE14" s="62" t="str">
        <f t="shared" si="9"/>
        <v> </v>
      </c>
      <c r="AF14" s="62" t="str">
        <f t="shared" si="10"/>
        <v> </v>
      </c>
      <c r="AG14" s="63" t="str">
        <f t="shared" si="11"/>
        <v> </v>
      </c>
    </row>
    <row r="15" spans="1:33" ht="12.75">
      <c r="A15" s="38">
        <f>Base!A18</f>
        <v>9</v>
      </c>
      <c r="B15" s="38" t="str">
        <f>Base!B18</f>
        <v>FARINA DI CARNE</v>
      </c>
      <c r="C15" s="38">
        <f>Base!C18</f>
        <v>1</v>
      </c>
      <c r="D15" s="38">
        <f>Base!D18</f>
        <v>0</v>
      </c>
      <c r="E15" s="38">
        <f>Base!E18</f>
        <v>0</v>
      </c>
      <c r="F15" s="38">
        <f>Base!F18</f>
        <v>0</v>
      </c>
      <c r="G15" s="38">
        <f>Base!G18</f>
        <v>80</v>
      </c>
      <c r="H15" s="38">
        <f>Base!H18</f>
        <v>0</v>
      </c>
      <c r="I15" s="38">
        <f>Base!I18</f>
        <v>0</v>
      </c>
      <c r="J15" s="63">
        <f>Base!J18</f>
        <v>0</v>
      </c>
      <c r="K15" s="63">
        <f>Base!K18</f>
        <v>0</v>
      </c>
      <c r="L15" s="63">
        <f>Base!L18</f>
        <v>0</v>
      </c>
      <c r="M15" s="63">
        <f>Base!M18</f>
        <v>0</v>
      </c>
      <c r="N15" s="63">
        <f>Base!N18</f>
        <v>0</v>
      </c>
      <c r="P15" s="33">
        <f t="shared" si="12"/>
        <v>0</v>
      </c>
      <c r="Q15" s="33">
        <f t="shared" si="16"/>
        <v>0</v>
      </c>
      <c r="R15" s="33">
        <f t="shared" si="13"/>
      </c>
      <c r="T15" s="49">
        <f t="shared" si="14"/>
      </c>
      <c r="U15" s="58" t="str">
        <f t="shared" si="0"/>
        <v> </v>
      </c>
      <c r="V15" s="58" t="str">
        <f t="shared" si="1"/>
        <v> </v>
      </c>
      <c r="W15" s="62" t="str">
        <f t="shared" si="2"/>
        <v> </v>
      </c>
      <c r="X15" s="62" t="str">
        <f t="shared" si="3"/>
        <v> </v>
      </c>
      <c r="Y15" s="62" t="str">
        <f t="shared" si="4"/>
        <v> </v>
      </c>
      <c r="Z15" s="63" t="str">
        <f t="shared" si="5"/>
        <v> </v>
      </c>
      <c r="AA15" s="90">
        <f t="shared" si="15"/>
      </c>
      <c r="AB15" s="93" t="str">
        <f t="shared" si="6"/>
        <v> </v>
      </c>
      <c r="AC15" s="62" t="str">
        <f t="shared" si="7"/>
        <v> </v>
      </c>
      <c r="AD15" s="62" t="str">
        <f t="shared" si="8"/>
        <v> </v>
      </c>
      <c r="AE15" s="62" t="str">
        <f t="shared" si="9"/>
        <v> </v>
      </c>
      <c r="AF15" s="62" t="str">
        <f t="shared" si="10"/>
        <v> </v>
      </c>
      <c r="AG15" s="63" t="str">
        <f t="shared" si="11"/>
        <v> </v>
      </c>
    </row>
    <row r="16" spans="1:33" ht="12.75">
      <c r="A16" s="38">
        <f>Base!A19</f>
        <v>10</v>
      </c>
      <c r="B16" s="38" t="str">
        <f>Base!B19</f>
        <v>FARINA DI CECI</v>
      </c>
      <c r="C16" s="38">
        <f>Base!C19</f>
        <v>3</v>
      </c>
      <c r="D16" s="38">
        <f>Base!D19</f>
        <v>54.3</v>
      </c>
      <c r="E16" s="38">
        <f>Base!E19</f>
        <v>4.9</v>
      </c>
      <c r="F16" s="38">
        <f>Base!F19</f>
        <v>4</v>
      </c>
      <c r="G16" s="38">
        <f>Base!G19</f>
        <v>21.8</v>
      </c>
      <c r="H16" s="38">
        <f>Base!H19</f>
        <v>0</v>
      </c>
      <c r="I16" s="38">
        <f>Base!I19</f>
        <v>0</v>
      </c>
      <c r="J16" s="63">
        <f>Base!J19</f>
        <v>0</v>
      </c>
      <c r="K16" s="63">
        <f>Base!K19</f>
        <v>0</v>
      </c>
      <c r="L16" s="63">
        <f>Base!L19</f>
        <v>0</v>
      </c>
      <c r="M16" s="63">
        <f>Base!M19</f>
        <v>0</v>
      </c>
      <c r="N16" s="63">
        <f>Base!N19</f>
        <v>0</v>
      </c>
      <c r="P16" s="33">
        <f t="shared" si="12"/>
        <v>0</v>
      </c>
      <c r="Q16" s="33">
        <f t="shared" si="16"/>
        <v>0</v>
      </c>
      <c r="R16" s="33">
        <f t="shared" si="13"/>
      </c>
      <c r="T16" s="49">
        <f t="shared" si="14"/>
      </c>
      <c r="U16" s="58" t="str">
        <f t="shared" si="0"/>
        <v> </v>
      </c>
      <c r="V16" s="58" t="str">
        <f t="shared" si="1"/>
        <v> </v>
      </c>
      <c r="W16" s="62" t="str">
        <f t="shared" si="2"/>
        <v> </v>
      </c>
      <c r="X16" s="62" t="str">
        <f t="shared" si="3"/>
        <v> </v>
      </c>
      <c r="Y16" s="62" t="str">
        <f t="shared" si="4"/>
        <v> </v>
      </c>
      <c r="Z16" s="63" t="str">
        <f t="shared" si="5"/>
        <v> </v>
      </c>
      <c r="AA16" s="90">
        <f t="shared" si="15"/>
      </c>
      <c r="AB16" s="93" t="str">
        <f t="shared" si="6"/>
        <v> </v>
      </c>
      <c r="AC16" s="62" t="str">
        <f t="shared" si="7"/>
        <v> </v>
      </c>
      <c r="AD16" s="62" t="str">
        <f t="shared" si="8"/>
        <v> </v>
      </c>
      <c r="AE16" s="62" t="str">
        <f t="shared" si="9"/>
        <v> </v>
      </c>
      <c r="AF16" s="62" t="str">
        <f t="shared" si="10"/>
        <v> </v>
      </c>
      <c r="AG16" s="63" t="str">
        <f t="shared" si="11"/>
        <v> </v>
      </c>
    </row>
    <row r="17" spans="1:33" ht="12.75">
      <c r="A17" s="38">
        <f>Base!A20</f>
        <v>11</v>
      </c>
      <c r="B17" s="38" t="str">
        <f>Base!B20</f>
        <v>FARINA DI CRISALIDE</v>
      </c>
      <c r="C17" s="38">
        <f>Base!C20</f>
        <v>4</v>
      </c>
      <c r="D17" s="38">
        <f>Base!D20</f>
        <v>0</v>
      </c>
      <c r="E17" s="38">
        <f>Base!E20</f>
        <v>4</v>
      </c>
      <c r="F17" s="38">
        <f>Base!F20</f>
        <v>-1</v>
      </c>
      <c r="G17" s="38">
        <f>Base!G20</f>
        <v>20</v>
      </c>
      <c r="H17" s="38">
        <f>Base!H20</f>
        <v>0</v>
      </c>
      <c r="I17" s="38">
        <f>Base!I20</f>
        <v>0</v>
      </c>
      <c r="J17" s="63">
        <f>Base!J20</f>
        <v>0</v>
      </c>
      <c r="K17" s="63">
        <f>Base!K20</f>
        <v>0</v>
      </c>
      <c r="L17" s="63">
        <f>Base!L20</f>
        <v>0</v>
      </c>
      <c r="M17" s="63">
        <f>Base!M20</f>
        <v>0</v>
      </c>
      <c r="N17" s="63">
        <f>Base!N20</f>
        <v>0</v>
      </c>
      <c r="P17" s="33">
        <f t="shared" si="12"/>
        <v>0</v>
      </c>
      <c r="Q17" s="33">
        <f t="shared" si="16"/>
        <v>0</v>
      </c>
      <c r="R17" s="33">
        <f t="shared" si="13"/>
      </c>
      <c r="T17" s="49">
        <f t="shared" si="14"/>
      </c>
      <c r="U17" s="58" t="str">
        <f t="shared" si="0"/>
        <v> </v>
      </c>
      <c r="V17" s="58" t="str">
        <f t="shared" si="1"/>
        <v> </v>
      </c>
      <c r="W17" s="62" t="str">
        <f t="shared" si="2"/>
        <v> </v>
      </c>
      <c r="X17" s="62" t="str">
        <f t="shared" si="3"/>
        <v> </v>
      </c>
      <c r="Y17" s="62" t="str">
        <f t="shared" si="4"/>
        <v> </v>
      </c>
      <c r="Z17" s="63" t="str">
        <f t="shared" si="5"/>
        <v> </v>
      </c>
      <c r="AA17" s="90">
        <f t="shared" si="15"/>
      </c>
      <c r="AB17" s="93" t="str">
        <f t="shared" si="6"/>
        <v> </v>
      </c>
      <c r="AC17" s="62" t="str">
        <f t="shared" si="7"/>
        <v> </v>
      </c>
      <c r="AD17" s="62" t="str">
        <f t="shared" si="8"/>
        <v> </v>
      </c>
      <c r="AE17" s="62" t="str">
        <f t="shared" si="9"/>
        <v> </v>
      </c>
      <c r="AF17" s="62" t="str">
        <f t="shared" si="10"/>
        <v> </v>
      </c>
      <c r="AG17" s="63" t="str">
        <f t="shared" si="11"/>
        <v> </v>
      </c>
    </row>
    <row r="18" spans="1:33" ht="12.75">
      <c r="A18" s="38">
        <f>Base!A21</f>
        <v>12</v>
      </c>
      <c r="B18" s="38" t="str">
        <f>Base!B21</f>
        <v>FARINA di EMOGLOBINA</v>
      </c>
      <c r="C18" s="38">
        <f>Base!C21</f>
        <v>5</v>
      </c>
      <c r="D18" s="38">
        <f>Base!D21</f>
        <v>0</v>
      </c>
      <c r="E18" s="38">
        <f>Base!E21</f>
        <v>0.1</v>
      </c>
      <c r="F18" s="38">
        <f>Base!F21</f>
        <v>0</v>
      </c>
      <c r="G18" s="38">
        <f>Base!G21</f>
        <v>98</v>
      </c>
      <c r="H18" s="38">
        <f>Base!H21</f>
        <v>0</v>
      </c>
      <c r="I18" s="38">
        <f>Base!I21</f>
        <v>0</v>
      </c>
      <c r="J18" s="63">
        <f>Base!J21</f>
        <v>0</v>
      </c>
      <c r="K18" s="63">
        <f>Base!K21</f>
        <v>0</v>
      </c>
      <c r="L18" s="63">
        <f>Base!L21</f>
        <v>0</v>
      </c>
      <c r="M18" s="63">
        <f>Base!M21</f>
        <v>0</v>
      </c>
      <c r="N18" s="63">
        <f>Base!N21</f>
        <v>0</v>
      </c>
      <c r="P18" s="33">
        <f t="shared" si="12"/>
        <v>0</v>
      </c>
      <c r="Q18" s="33">
        <f t="shared" si="16"/>
        <v>0</v>
      </c>
      <c r="R18" s="33">
        <f t="shared" si="13"/>
      </c>
      <c r="T18" s="49">
        <f t="shared" si="14"/>
      </c>
      <c r="U18" s="58" t="str">
        <f t="shared" si="0"/>
        <v> </v>
      </c>
      <c r="V18" s="58" t="str">
        <f t="shared" si="1"/>
        <v> </v>
      </c>
      <c r="W18" s="62" t="str">
        <f t="shared" si="2"/>
        <v> </v>
      </c>
      <c r="X18" s="62" t="str">
        <f t="shared" si="3"/>
        <v> </v>
      </c>
      <c r="Y18" s="62" t="str">
        <f t="shared" si="4"/>
        <v> </v>
      </c>
      <c r="Z18" s="63" t="str">
        <f t="shared" si="5"/>
        <v> </v>
      </c>
      <c r="AA18" s="90">
        <f t="shared" si="15"/>
      </c>
      <c r="AB18" s="93" t="str">
        <f t="shared" si="6"/>
        <v> </v>
      </c>
      <c r="AC18" s="62" t="str">
        <f t="shared" si="7"/>
        <v> </v>
      </c>
      <c r="AD18" s="62" t="str">
        <f t="shared" si="8"/>
        <v> </v>
      </c>
      <c r="AE18" s="62" t="str">
        <f t="shared" si="9"/>
        <v> </v>
      </c>
      <c r="AF18" s="62" t="str">
        <f t="shared" si="10"/>
        <v> </v>
      </c>
      <c r="AG18" s="63" t="str">
        <f t="shared" si="11"/>
        <v> </v>
      </c>
    </row>
    <row r="19" spans="1:33" ht="12.75">
      <c r="A19" s="38">
        <f>Base!A22</f>
        <v>13</v>
      </c>
      <c r="B19" s="38" t="str">
        <f>Base!B22</f>
        <v>FARINA DI FAVA</v>
      </c>
      <c r="C19" s="38">
        <f>Base!C22</f>
        <v>3</v>
      </c>
      <c r="D19" s="38">
        <f>Base!D22</f>
        <v>54.8</v>
      </c>
      <c r="E19" s="38">
        <f>Base!E22</f>
        <v>3</v>
      </c>
      <c r="F19" s="38">
        <f>Base!F22</f>
        <v>3</v>
      </c>
      <c r="G19" s="38">
        <f>Base!G22</f>
        <v>27.2</v>
      </c>
      <c r="H19" s="38">
        <f>Base!H22</f>
        <v>0</v>
      </c>
      <c r="I19" s="38">
        <f>Base!I22</f>
        <v>0</v>
      </c>
      <c r="J19" s="63">
        <f>Base!J22</f>
        <v>0</v>
      </c>
      <c r="K19" s="63">
        <f>Base!K22</f>
        <v>0</v>
      </c>
      <c r="L19" s="63">
        <f>Base!L22</f>
        <v>0</v>
      </c>
      <c r="M19" s="63">
        <f>Base!M22</f>
        <v>0</v>
      </c>
      <c r="N19" s="63">
        <f>Base!N22</f>
        <v>0</v>
      </c>
      <c r="P19" s="33">
        <f t="shared" si="12"/>
        <v>0</v>
      </c>
      <c r="Q19" s="33">
        <f t="shared" si="16"/>
        <v>0</v>
      </c>
      <c r="R19" s="33">
        <f t="shared" si="13"/>
      </c>
      <c r="T19" s="49">
        <f t="shared" si="14"/>
      </c>
      <c r="U19" s="58" t="str">
        <f t="shared" si="0"/>
        <v> </v>
      </c>
      <c r="V19" s="58" t="str">
        <f t="shared" si="1"/>
        <v> </v>
      </c>
      <c r="W19" s="62" t="str">
        <f t="shared" si="2"/>
        <v> </v>
      </c>
      <c r="X19" s="62" t="str">
        <f t="shared" si="3"/>
        <v> </v>
      </c>
      <c r="Y19" s="62" t="str">
        <f t="shared" si="4"/>
        <v> </v>
      </c>
      <c r="Z19" s="63" t="str">
        <f t="shared" si="5"/>
        <v> </v>
      </c>
      <c r="AA19" s="90">
        <f t="shared" si="15"/>
      </c>
      <c r="AB19" s="93" t="str">
        <f t="shared" si="6"/>
        <v> </v>
      </c>
      <c r="AC19" s="62" t="str">
        <f t="shared" si="7"/>
        <v> </v>
      </c>
      <c r="AD19" s="62" t="str">
        <f t="shared" si="8"/>
        <v> </v>
      </c>
      <c r="AE19" s="62" t="str">
        <f t="shared" si="9"/>
        <v> </v>
      </c>
      <c r="AF19" s="62" t="str">
        <f t="shared" si="10"/>
        <v> </v>
      </c>
      <c r="AG19" s="63" t="str">
        <f t="shared" si="11"/>
        <v> </v>
      </c>
    </row>
    <row r="20" spans="1:33" ht="12.75">
      <c r="A20" s="38">
        <f>Base!A23</f>
        <v>14</v>
      </c>
      <c r="B20" s="38" t="str">
        <f>Base!B23</f>
        <v>FARINA DI FEGATO</v>
      </c>
      <c r="C20" s="38">
        <f>Base!C23</f>
        <v>3</v>
      </c>
      <c r="D20" s="38">
        <f>Base!D23</f>
        <v>2</v>
      </c>
      <c r="E20" s="38">
        <f>Base!E23</f>
        <v>10</v>
      </c>
      <c r="F20" s="38">
        <f>Base!F23</f>
        <v>0</v>
      </c>
      <c r="G20" s="38">
        <f>Base!G23</f>
        <v>85</v>
      </c>
      <c r="H20" s="38">
        <f>Base!H23</f>
        <v>0</v>
      </c>
      <c r="I20" s="38">
        <f>Base!I23</f>
        <v>0</v>
      </c>
      <c r="J20" s="63">
        <f>Base!J23</f>
        <v>0</v>
      </c>
      <c r="K20" s="63">
        <f>Base!K23</f>
        <v>0</v>
      </c>
      <c r="L20" s="63">
        <f>Base!L23</f>
        <v>0</v>
      </c>
      <c r="M20" s="63">
        <f>Base!M23</f>
        <v>0</v>
      </c>
      <c r="N20" s="63">
        <f>Base!N23</f>
        <v>0</v>
      </c>
      <c r="P20" s="33">
        <f t="shared" si="12"/>
        <v>0</v>
      </c>
      <c r="Q20" s="33">
        <f t="shared" si="16"/>
        <v>0</v>
      </c>
      <c r="R20" s="33">
        <f t="shared" si="13"/>
      </c>
      <c r="T20" s="49">
        <f t="shared" si="14"/>
      </c>
      <c r="U20" s="58" t="str">
        <f t="shared" si="0"/>
        <v> </v>
      </c>
      <c r="V20" s="58" t="str">
        <f t="shared" si="1"/>
        <v> </v>
      </c>
      <c r="W20" s="62" t="str">
        <f t="shared" si="2"/>
        <v> </v>
      </c>
      <c r="X20" s="62" t="str">
        <f t="shared" si="3"/>
        <v> </v>
      </c>
      <c r="Y20" s="62" t="str">
        <f t="shared" si="4"/>
        <v> </v>
      </c>
      <c r="Z20" s="63" t="str">
        <f t="shared" si="5"/>
        <v> </v>
      </c>
      <c r="AA20" s="90">
        <f t="shared" si="15"/>
      </c>
      <c r="AB20" s="93" t="str">
        <f t="shared" si="6"/>
        <v> </v>
      </c>
      <c r="AC20" s="62" t="str">
        <f t="shared" si="7"/>
        <v> </v>
      </c>
      <c r="AD20" s="62" t="str">
        <f t="shared" si="8"/>
        <v> </v>
      </c>
      <c r="AE20" s="62" t="str">
        <f t="shared" si="9"/>
        <v> </v>
      </c>
      <c r="AF20" s="62" t="str">
        <f t="shared" si="10"/>
        <v> </v>
      </c>
      <c r="AG20" s="63" t="str">
        <f t="shared" si="11"/>
        <v> </v>
      </c>
    </row>
    <row r="21" spans="1:33" ht="12.75">
      <c r="A21" s="38">
        <f>Base!A24</f>
        <v>15</v>
      </c>
      <c r="B21" s="38" t="str">
        <f>Base!B24</f>
        <v>FARINA di FEGATO di POLLO</v>
      </c>
      <c r="C21" s="38">
        <f>Base!C24</f>
        <v>3</v>
      </c>
      <c r="D21" s="38">
        <f>Base!D24</f>
        <v>1</v>
      </c>
      <c r="E21" s="38">
        <f>Base!E24</f>
        <v>16</v>
      </c>
      <c r="F21" s="38">
        <f>Base!F24</f>
        <v>0</v>
      </c>
      <c r="G21" s="38">
        <f>Base!G24</f>
        <v>65</v>
      </c>
      <c r="H21" s="38">
        <f>Base!H24</f>
        <v>0</v>
      </c>
      <c r="I21" s="38">
        <f>Base!I24</f>
        <v>0</v>
      </c>
      <c r="J21" s="63">
        <f>Base!J24</f>
        <v>0</v>
      </c>
      <c r="K21" s="63">
        <f>Base!K24</f>
        <v>0</v>
      </c>
      <c r="L21" s="63">
        <f>Base!L24</f>
        <v>0</v>
      </c>
      <c r="M21" s="63">
        <f>Base!M24</f>
        <v>0</v>
      </c>
      <c r="N21" s="63">
        <f>Base!N24</f>
        <v>0</v>
      </c>
      <c r="P21" s="33">
        <f t="shared" si="12"/>
        <v>0</v>
      </c>
      <c r="Q21" s="33">
        <f t="shared" si="16"/>
        <v>0</v>
      </c>
      <c r="R21" s="33">
        <f t="shared" si="13"/>
      </c>
      <c r="T21" s="49">
        <f t="shared" si="14"/>
      </c>
      <c r="U21" s="58" t="str">
        <f t="shared" si="0"/>
        <v> </v>
      </c>
      <c r="V21" s="58" t="str">
        <f t="shared" si="1"/>
        <v> </v>
      </c>
      <c r="W21" s="62" t="str">
        <f t="shared" si="2"/>
        <v> </v>
      </c>
      <c r="X21" s="62" t="str">
        <f t="shared" si="3"/>
        <v> </v>
      </c>
      <c r="Y21" s="62" t="str">
        <f t="shared" si="4"/>
        <v> </v>
      </c>
      <c r="Z21" s="63" t="str">
        <f t="shared" si="5"/>
        <v> </v>
      </c>
      <c r="AA21" s="90">
        <f t="shared" si="15"/>
      </c>
      <c r="AB21" s="93" t="str">
        <f t="shared" si="6"/>
        <v> </v>
      </c>
      <c r="AC21" s="62" t="str">
        <f t="shared" si="7"/>
        <v> </v>
      </c>
      <c r="AD21" s="62" t="str">
        <f t="shared" si="8"/>
        <v> </v>
      </c>
      <c r="AE21" s="62" t="str">
        <f t="shared" si="9"/>
        <v> </v>
      </c>
      <c r="AF21" s="62" t="str">
        <f t="shared" si="10"/>
        <v> </v>
      </c>
      <c r="AG21" s="63" t="str">
        <f t="shared" si="11"/>
        <v> </v>
      </c>
    </row>
    <row r="22" spans="1:33" ht="12.75">
      <c r="A22" s="38">
        <f>Base!A25</f>
        <v>16</v>
      </c>
      <c r="B22" s="38" t="str">
        <f>Base!B25</f>
        <v>FARINA DI GAMBERO</v>
      </c>
      <c r="C22" s="38">
        <f>Base!C25</f>
        <v>4</v>
      </c>
      <c r="D22" s="38">
        <f>Base!D25</f>
        <v>0</v>
      </c>
      <c r="E22" s="38">
        <f>Base!E25</f>
        <v>1.8</v>
      </c>
      <c r="F22" s="38">
        <f>Base!F25</f>
        <v>0</v>
      </c>
      <c r="G22" s="38">
        <f>Base!G25</f>
        <v>55</v>
      </c>
      <c r="H22" s="38">
        <f>Base!H25</f>
        <v>0</v>
      </c>
      <c r="I22" s="38">
        <f>Base!I25</f>
        <v>0</v>
      </c>
      <c r="J22" s="63">
        <f>Base!J25</f>
        <v>0</v>
      </c>
      <c r="K22" s="63">
        <f>Base!K25</f>
        <v>0</v>
      </c>
      <c r="L22" s="63">
        <f>Base!L25</f>
        <v>0</v>
      </c>
      <c r="M22" s="63">
        <f>Base!M25</f>
        <v>0</v>
      </c>
      <c r="N22" s="63">
        <f>Base!N25</f>
        <v>0</v>
      </c>
      <c r="P22" s="33">
        <f t="shared" si="12"/>
        <v>0</v>
      </c>
      <c r="Q22" s="33">
        <f t="shared" si="16"/>
        <v>0</v>
      </c>
      <c r="R22" s="33">
        <f t="shared" si="13"/>
      </c>
      <c r="T22" s="49">
        <f t="shared" si="14"/>
      </c>
      <c r="U22" s="58" t="str">
        <f t="shared" si="0"/>
        <v> </v>
      </c>
      <c r="V22" s="58" t="str">
        <f t="shared" si="1"/>
        <v> </v>
      </c>
      <c r="W22" s="62" t="str">
        <f t="shared" si="2"/>
        <v> </v>
      </c>
      <c r="X22" s="62" t="str">
        <f t="shared" si="3"/>
        <v> </v>
      </c>
      <c r="Y22" s="62" t="str">
        <f t="shared" si="4"/>
        <v> </v>
      </c>
      <c r="Z22" s="63" t="str">
        <f t="shared" si="5"/>
        <v> </v>
      </c>
      <c r="AA22" s="90">
        <f t="shared" si="15"/>
      </c>
      <c r="AB22" s="93" t="str">
        <f t="shared" si="6"/>
        <v> </v>
      </c>
      <c r="AC22" s="62" t="str">
        <f t="shared" si="7"/>
        <v> </v>
      </c>
      <c r="AD22" s="62" t="str">
        <f t="shared" si="8"/>
        <v> </v>
      </c>
      <c r="AE22" s="62" t="str">
        <f t="shared" si="9"/>
        <v> </v>
      </c>
      <c r="AF22" s="62" t="str">
        <f t="shared" si="10"/>
        <v> </v>
      </c>
      <c r="AG22" s="63" t="str">
        <f t="shared" si="11"/>
        <v> </v>
      </c>
    </row>
    <row r="23" spans="1:33" ht="12.75">
      <c r="A23" s="38">
        <f>Base!A26</f>
        <v>17</v>
      </c>
      <c r="B23" s="38" t="str">
        <f>Base!B26</f>
        <v>FARINA DI GRANO 00</v>
      </c>
      <c r="C23" s="38">
        <f>Base!C26</f>
        <v>4</v>
      </c>
      <c r="D23" s="38">
        <f>Base!D26</f>
        <v>78</v>
      </c>
      <c r="E23" s="38">
        <f>Base!E26</f>
        <v>0.7</v>
      </c>
      <c r="F23" s="38">
        <f>Base!F26</f>
        <v>5</v>
      </c>
      <c r="G23" s="38">
        <f>Base!G26</f>
        <v>11</v>
      </c>
      <c r="H23" s="38">
        <f>Base!H26</f>
        <v>0</v>
      </c>
      <c r="I23" s="38">
        <f>Base!I26</f>
        <v>0</v>
      </c>
      <c r="J23" s="63">
        <f>Base!J26</f>
        <v>0</v>
      </c>
      <c r="K23" s="63">
        <f>Base!K26</f>
        <v>0</v>
      </c>
      <c r="L23" s="63">
        <f>Base!L26</f>
        <v>0</v>
      </c>
      <c r="M23" s="63">
        <f>Base!M26</f>
        <v>0</v>
      </c>
      <c r="N23" s="63">
        <f>Base!N26</f>
        <v>0</v>
      </c>
      <c r="P23" s="33">
        <f t="shared" si="12"/>
        <v>0</v>
      </c>
      <c r="Q23" s="33">
        <f t="shared" si="16"/>
        <v>0</v>
      </c>
      <c r="R23" s="33">
        <f t="shared" si="13"/>
      </c>
      <c r="T23" s="49">
        <f t="shared" si="14"/>
      </c>
      <c r="U23" s="58" t="str">
        <f t="shared" si="0"/>
        <v> </v>
      </c>
      <c r="V23" s="58" t="str">
        <f t="shared" si="1"/>
        <v> </v>
      </c>
      <c r="W23" s="62" t="str">
        <f t="shared" si="2"/>
        <v> </v>
      </c>
      <c r="X23" s="62" t="str">
        <f t="shared" si="3"/>
        <v> </v>
      </c>
      <c r="Y23" s="62" t="str">
        <f t="shared" si="4"/>
        <v> </v>
      </c>
      <c r="Z23" s="63" t="str">
        <f t="shared" si="5"/>
        <v> </v>
      </c>
      <c r="AA23" s="90">
        <f t="shared" si="15"/>
      </c>
      <c r="AB23" s="93" t="str">
        <f t="shared" si="6"/>
        <v> </v>
      </c>
      <c r="AC23" s="62" t="str">
        <f t="shared" si="7"/>
        <v> </v>
      </c>
      <c r="AD23" s="62" t="str">
        <f t="shared" si="8"/>
        <v> </v>
      </c>
      <c r="AE23" s="62" t="str">
        <f t="shared" si="9"/>
        <v> </v>
      </c>
      <c r="AF23" s="62" t="str">
        <f t="shared" si="10"/>
        <v> </v>
      </c>
      <c r="AG23" s="63" t="str">
        <f t="shared" si="11"/>
        <v> </v>
      </c>
    </row>
    <row r="24" spans="1:33" ht="12.75">
      <c r="A24" s="38">
        <f>Base!A27</f>
        <v>18</v>
      </c>
      <c r="B24" s="38" t="str">
        <f>Base!B27</f>
        <v>FARINA DI MAIS</v>
      </c>
      <c r="C24" s="38">
        <f>Base!C27</f>
        <v>5</v>
      </c>
      <c r="D24" s="38">
        <f>Base!D27</f>
        <v>81.5</v>
      </c>
      <c r="E24" s="38">
        <f>Base!E27</f>
        <v>2.7</v>
      </c>
      <c r="F24" s="38">
        <f>Base!F27</f>
        <v>4</v>
      </c>
      <c r="G24" s="38">
        <f>Base!G27</f>
        <v>8.7</v>
      </c>
      <c r="H24" s="38">
        <f>Base!H27</f>
        <v>0</v>
      </c>
      <c r="I24" s="38">
        <f>Base!I27</f>
        <v>0</v>
      </c>
      <c r="J24" s="63">
        <f>Base!J27</f>
        <v>0</v>
      </c>
      <c r="K24" s="63">
        <f>Base!K27</f>
        <v>0</v>
      </c>
      <c r="L24" s="63">
        <f>Base!L27</f>
        <v>0</v>
      </c>
      <c r="M24" s="63">
        <f>Base!M27</f>
        <v>0</v>
      </c>
      <c r="N24" s="63">
        <f>Base!N27</f>
        <v>0</v>
      </c>
      <c r="P24" s="33">
        <f t="shared" si="12"/>
        <v>0</v>
      </c>
      <c r="Q24" s="33">
        <f t="shared" si="16"/>
        <v>0</v>
      </c>
      <c r="R24" s="33">
        <f t="shared" si="13"/>
      </c>
      <c r="T24" s="49">
        <f t="shared" si="14"/>
      </c>
      <c r="U24" s="58" t="str">
        <f t="shared" si="0"/>
        <v> </v>
      </c>
      <c r="V24" s="58" t="str">
        <f t="shared" si="1"/>
        <v> </v>
      </c>
      <c r="W24" s="62" t="str">
        <f t="shared" si="2"/>
        <v> </v>
      </c>
      <c r="X24" s="62" t="str">
        <f t="shared" si="3"/>
        <v> </v>
      </c>
      <c r="Y24" s="62" t="str">
        <f t="shared" si="4"/>
        <v> </v>
      </c>
      <c r="Z24" s="63" t="str">
        <f t="shared" si="5"/>
        <v> </v>
      </c>
      <c r="AA24" s="90">
        <f t="shared" si="15"/>
      </c>
      <c r="AB24" s="93" t="str">
        <f t="shared" si="6"/>
        <v> </v>
      </c>
      <c r="AC24" s="62" t="str">
        <f t="shared" si="7"/>
        <v> </v>
      </c>
      <c r="AD24" s="62" t="str">
        <f t="shared" si="8"/>
        <v> </v>
      </c>
      <c r="AE24" s="62" t="str">
        <f t="shared" si="9"/>
        <v> </v>
      </c>
      <c r="AF24" s="62" t="str">
        <f t="shared" si="10"/>
        <v> </v>
      </c>
      <c r="AG24" s="63" t="str">
        <f t="shared" si="11"/>
        <v> </v>
      </c>
    </row>
    <row r="25" spans="1:33" ht="12.75">
      <c r="A25" s="38">
        <f>Base!A28</f>
        <v>19</v>
      </c>
      <c r="B25" s="38" t="str">
        <f>Base!B28</f>
        <v>FARINA DI MELASSA</v>
      </c>
      <c r="C25" s="38">
        <f>Base!C28</f>
        <v>4</v>
      </c>
      <c r="D25" s="38">
        <f>Base!D28</f>
        <v>60</v>
      </c>
      <c r="E25" s="38">
        <f>Base!E28</f>
        <v>0</v>
      </c>
      <c r="F25" s="38">
        <f>Base!F28</f>
        <v>-1</v>
      </c>
      <c r="G25" s="38">
        <f>Base!G28</f>
        <v>5</v>
      </c>
      <c r="H25" s="38">
        <f>Base!H28</f>
        <v>0</v>
      </c>
      <c r="I25" s="38">
        <f>Base!I28</f>
        <v>0</v>
      </c>
      <c r="J25" s="63">
        <f>Base!J28</f>
        <v>0</v>
      </c>
      <c r="K25" s="63">
        <f>Base!K28</f>
        <v>0</v>
      </c>
      <c r="L25" s="63">
        <f>Base!L28</f>
        <v>0</v>
      </c>
      <c r="M25" s="63">
        <f>Base!M28</f>
        <v>0</v>
      </c>
      <c r="N25" s="63">
        <f>Base!N28</f>
        <v>0</v>
      </c>
      <c r="P25" s="33">
        <f t="shared" si="12"/>
        <v>0</v>
      </c>
      <c r="Q25" s="33">
        <f t="shared" si="16"/>
        <v>0</v>
      </c>
      <c r="R25" s="33">
        <f t="shared" si="13"/>
      </c>
      <c r="T25" s="49">
        <f t="shared" si="14"/>
      </c>
      <c r="U25" s="58" t="str">
        <f t="shared" si="0"/>
        <v> </v>
      </c>
      <c r="V25" s="58" t="str">
        <f t="shared" si="1"/>
        <v> </v>
      </c>
      <c r="W25" s="62" t="str">
        <f t="shared" si="2"/>
        <v> </v>
      </c>
      <c r="X25" s="62" t="str">
        <f t="shared" si="3"/>
        <v> </v>
      </c>
      <c r="Y25" s="62" t="str">
        <f t="shared" si="4"/>
        <v> </v>
      </c>
      <c r="Z25" s="63" t="str">
        <f t="shared" si="5"/>
        <v> </v>
      </c>
      <c r="AA25" s="90">
        <f t="shared" si="15"/>
      </c>
      <c r="AB25" s="93" t="str">
        <f t="shared" si="6"/>
        <v> </v>
      </c>
      <c r="AC25" s="62" t="str">
        <f t="shared" si="7"/>
        <v> </v>
      </c>
      <c r="AD25" s="62" t="str">
        <f t="shared" si="8"/>
        <v> </v>
      </c>
      <c r="AE25" s="62" t="str">
        <f t="shared" si="9"/>
        <v> </v>
      </c>
      <c r="AF25" s="62" t="str">
        <f t="shared" si="10"/>
        <v> </v>
      </c>
      <c r="AG25" s="63" t="str">
        <f t="shared" si="11"/>
        <v> </v>
      </c>
    </row>
    <row r="26" spans="1:33" ht="13.5" thickBot="1">
      <c r="A26" s="38">
        <f>Base!A29</f>
        <v>20</v>
      </c>
      <c r="B26" s="38" t="str">
        <f>Base!B29</f>
        <v>FARINA DI MERLUZZO</v>
      </c>
      <c r="C26" s="38">
        <f>Base!C29</f>
        <v>3</v>
      </c>
      <c r="D26" s="38">
        <f>Base!D29</f>
        <v>1</v>
      </c>
      <c r="E26" s="38">
        <f>Base!E29</f>
        <v>7</v>
      </c>
      <c r="F26" s="38">
        <f>Base!F29</f>
        <v>0</v>
      </c>
      <c r="G26" s="38">
        <f>Base!G29</f>
        <v>79</v>
      </c>
      <c r="H26" s="38">
        <f>Base!H29</f>
        <v>0</v>
      </c>
      <c r="I26" s="38">
        <f>Base!I29</f>
        <v>0</v>
      </c>
      <c r="J26" s="63">
        <f>Base!J29</f>
        <v>0</v>
      </c>
      <c r="K26" s="63">
        <f>Base!K29</f>
        <v>0</v>
      </c>
      <c r="L26" s="63">
        <f>Base!L29</f>
        <v>0</v>
      </c>
      <c r="M26" s="63">
        <f>Base!M29</f>
        <v>0</v>
      </c>
      <c r="N26" s="63">
        <f>Base!N29</f>
        <v>0</v>
      </c>
      <c r="P26" s="33">
        <f t="shared" si="12"/>
        <v>0</v>
      </c>
      <c r="Q26" s="33">
        <f t="shared" si="16"/>
        <v>0</v>
      </c>
      <c r="R26" s="33">
        <f t="shared" si="13"/>
      </c>
      <c r="T26" s="50">
        <f t="shared" si="14"/>
      </c>
      <c r="U26" s="59" t="str">
        <f t="shared" si="0"/>
        <v> </v>
      </c>
      <c r="V26" s="59" t="str">
        <f t="shared" si="1"/>
        <v> </v>
      </c>
      <c r="W26" s="64" t="str">
        <f t="shared" si="2"/>
        <v> </v>
      </c>
      <c r="X26" s="64" t="str">
        <f t="shared" si="3"/>
        <v> </v>
      </c>
      <c r="Y26" s="64" t="str">
        <f t="shared" si="4"/>
        <v> </v>
      </c>
      <c r="Z26" s="65" t="str">
        <f t="shared" si="5"/>
        <v> </v>
      </c>
      <c r="AA26" s="91">
        <f t="shared" si="15"/>
      </c>
      <c r="AB26" s="94" t="str">
        <f t="shared" si="6"/>
        <v> </v>
      </c>
      <c r="AC26" s="64" t="str">
        <f t="shared" si="7"/>
        <v> </v>
      </c>
      <c r="AD26" s="64" t="str">
        <f t="shared" si="8"/>
        <v> </v>
      </c>
      <c r="AE26" s="64" t="str">
        <f t="shared" si="9"/>
        <v> </v>
      </c>
      <c r="AF26" s="64" t="str">
        <f t="shared" si="10"/>
        <v> </v>
      </c>
      <c r="AG26" s="65" t="str">
        <f t="shared" si="11"/>
        <v> </v>
      </c>
    </row>
    <row r="27" spans="1:20" ht="12.75">
      <c r="A27" s="38">
        <f>Base!A30</f>
        <v>21</v>
      </c>
      <c r="B27" s="38" t="str">
        <f>Base!B30</f>
        <v>FARINA DI ORZO</v>
      </c>
      <c r="C27" s="38">
        <f>Base!C30</f>
        <v>3</v>
      </c>
      <c r="D27" s="38">
        <f>Base!D30</f>
        <v>80</v>
      </c>
      <c r="E27" s="38">
        <f>Base!E30</f>
        <v>1.9</v>
      </c>
      <c r="F27" s="38">
        <f>Base!F30</f>
        <v>3</v>
      </c>
      <c r="G27" s="63">
        <f>Base!G30</f>
        <v>10.6</v>
      </c>
      <c r="H27" s="38">
        <f>Base!H30</f>
        <v>0</v>
      </c>
      <c r="I27" s="38">
        <f>Base!I30</f>
        <v>0</v>
      </c>
      <c r="J27" s="63">
        <f>Base!J30</f>
        <v>0</v>
      </c>
      <c r="K27" s="63">
        <f>Base!K30</f>
        <v>0</v>
      </c>
      <c r="L27" s="63">
        <f>Base!L30</f>
        <v>0</v>
      </c>
      <c r="M27" s="63">
        <f>Base!M30</f>
        <v>0</v>
      </c>
      <c r="N27" s="63">
        <f>Base!N30</f>
        <v>0</v>
      </c>
      <c r="P27" s="33">
        <f t="shared" si="12"/>
        <v>0</v>
      </c>
      <c r="Q27" s="33">
        <f t="shared" si="16"/>
        <v>0</v>
      </c>
      <c r="R27" s="33">
        <f t="shared" si="13"/>
      </c>
      <c r="T27" s="26">
        <f t="shared" si="14"/>
      </c>
    </row>
    <row r="28" spans="1:20" ht="12.75">
      <c r="A28" s="38">
        <f>Base!A31</f>
        <v>22</v>
      </c>
      <c r="B28" s="38" t="str">
        <f>Base!B31</f>
        <v>FARINA DI PATATA</v>
      </c>
      <c r="C28" s="38">
        <f>Base!C31</f>
        <v>4</v>
      </c>
      <c r="D28" s="38">
        <f>Base!D31</f>
        <v>78</v>
      </c>
      <c r="E28" s="38">
        <f>Base!E31</f>
        <v>3</v>
      </c>
      <c r="F28" s="38">
        <f>Base!F31</f>
        <v>3</v>
      </c>
      <c r="G28" s="38">
        <f>Base!G31</f>
        <v>9</v>
      </c>
      <c r="H28" s="38">
        <f>Base!H31</f>
        <v>0</v>
      </c>
      <c r="I28" s="38">
        <f>Base!I31</f>
        <v>0</v>
      </c>
      <c r="J28" s="63">
        <f>Base!J31</f>
        <v>0</v>
      </c>
      <c r="K28" s="63">
        <f>Base!K31</f>
        <v>0</v>
      </c>
      <c r="L28" s="63">
        <f>Base!L31</f>
        <v>0</v>
      </c>
      <c r="M28" s="63">
        <f>Base!M31</f>
        <v>0</v>
      </c>
      <c r="N28" s="63">
        <f>Base!N31</f>
        <v>0</v>
      </c>
      <c r="P28" s="33">
        <f t="shared" si="12"/>
        <v>0</v>
      </c>
      <c r="Q28" s="33">
        <f t="shared" si="16"/>
        <v>0</v>
      </c>
      <c r="R28" s="33">
        <f t="shared" si="13"/>
      </c>
      <c r="T28" s="26">
        <f t="shared" si="14"/>
      </c>
    </row>
    <row r="29" spans="1:20" ht="12.75">
      <c r="A29" s="38">
        <f>Base!A32</f>
        <v>23</v>
      </c>
      <c r="B29" s="38" t="str">
        <f>Base!B32</f>
        <v>FARINA DI PESCE BIANCO</v>
      </c>
      <c r="C29" s="38">
        <f>Base!C32</f>
        <v>3</v>
      </c>
      <c r="D29" s="38">
        <f>Base!D32</f>
        <v>0</v>
      </c>
      <c r="E29" s="38">
        <f>Base!E32</f>
        <v>12</v>
      </c>
      <c r="F29" s="38">
        <f>Base!F32</f>
        <v>0</v>
      </c>
      <c r="G29" s="38">
        <f>Base!G32</f>
        <v>62</v>
      </c>
      <c r="H29" s="38">
        <f>Base!H32</f>
        <v>0</v>
      </c>
      <c r="I29" s="38">
        <f>Base!I32</f>
        <v>0</v>
      </c>
      <c r="J29" s="63">
        <f>Base!J32</f>
        <v>0</v>
      </c>
      <c r="K29" s="63">
        <f>Base!K32</f>
        <v>0</v>
      </c>
      <c r="L29" s="63">
        <f>Base!L32</f>
        <v>0</v>
      </c>
      <c r="M29" s="63">
        <f>Base!M32</f>
        <v>0</v>
      </c>
      <c r="N29" s="63">
        <f>Base!N32</f>
        <v>0</v>
      </c>
      <c r="P29" s="33">
        <f t="shared" si="12"/>
        <v>0</v>
      </c>
      <c r="Q29" s="33">
        <f t="shared" si="16"/>
        <v>0</v>
      </c>
      <c r="R29" s="33">
        <f t="shared" si="13"/>
      </c>
      <c r="T29" s="26">
        <f t="shared" si="14"/>
      </c>
    </row>
    <row r="30" spans="1:18" ht="12.75">
      <c r="A30" s="38">
        <f>Base!A33</f>
        <v>24</v>
      </c>
      <c r="B30" s="38" t="str">
        <f>Base!B33</f>
        <v>FARINA DI RISO</v>
      </c>
      <c r="C30" s="38">
        <f>Base!C33</f>
        <v>4</v>
      </c>
      <c r="D30" s="38">
        <f>Base!D33</f>
        <v>87.8</v>
      </c>
      <c r="E30" s="38">
        <f>Base!E33</f>
        <v>0.5</v>
      </c>
      <c r="F30" s="38">
        <f>Base!F33</f>
        <v>3</v>
      </c>
      <c r="G30" s="38">
        <f>Base!G33</f>
        <v>7.3</v>
      </c>
      <c r="H30" s="38">
        <f>Base!H33</f>
        <v>0</v>
      </c>
      <c r="I30" s="38">
        <f>Base!I33</f>
        <v>0</v>
      </c>
      <c r="J30" s="63">
        <f>Base!J33</f>
        <v>0</v>
      </c>
      <c r="K30" s="63">
        <f>Base!K33</f>
        <v>0</v>
      </c>
      <c r="L30" s="63">
        <f>Base!L33</f>
        <v>0</v>
      </c>
      <c r="M30" s="63">
        <f>Base!M33</f>
        <v>0</v>
      </c>
      <c r="N30" s="63">
        <f>Base!N33</f>
        <v>0</v>
      </c>
      <c r="P30" s="33">
        <f t="shared" si="12"/>
        <v>0</v>
      </c>
      <c r="Q30" s="33">
        <f t="shared" si="16"/>
        <v>0</v>
      </c>
      <c r="R30" s="33">
        <f t="shared" si="13"/>
      </c>
    </row>
    <row r="31" spans="1:18" ht="12.75">
      <c r="A31" s="38">
        <f>Base!A34</f>
        <v>25</v>
      </c>
      <c r="B31" s="38" t="str">
        <f>Base!B34</f>
        <v>FARINA DI SALMONE</v>
      </c>
      <c r="C31" s="38">
        <f>Base!C34</f>
        <v>3</v>
      </c>
      <c r="D31" s="38">
        <f>Base!D34</f>
        <v>0</v>
      </c>
      <c r="E31" s="38">
        <f>Base!E34</f>
        <v>8</v>
      </c>
      <c r="F31" s="38">
        <f>Base!F34</f>
        <v>0</v>
      </c>
      <c r="G31" s="38">
        <f>Base!G34</f>
        <v>64</v>
      </c>
      <c r="H31" s="38">
        <f>Base!H34</f>
        <v>0</v>
      </c>
      <c r="I31" s="38">
        <f>Base!I34</f>
        <v>0</v>
      </c>
      <c r="J31" s="63">
        <f>Base!J34</f>
        <v>0</v>
      </c>
      <c r="K31" s="63">
        <f>Base!K34</f>
        <v>0</v>
      </c>
      <c r="L31" s="63">
        <f>Base!L34</f>
        <v>0</v>
      </c>
      <c r="M31" s="63">
        <f>Base!M34</f>
        <v>0</v>
      </c>
      <c r="N31" s="63">
        <f>Base!N34</f>
        <v>0</v>
      </c>
      <c r="P31" s="33">
        <f t="shared" si="12"/>
        <v>0</v>
      </c>
      <c r="Q31" s="33">
        <f t="shared" si="16"/>
        <v>0</v>
      </c>
      <c r="R31" s="33">
        <f t="shared" si="13"/>
      </c>
    </row>
    <row r="32" spans="1:18" ht="12.75">
      <c r="A32" s="38">
        <f>Base!A35</f>
        <v>26</v>
      </c>
      <c r="B32" s="38" t="str">
        <f>Base!B35</f>
        <v>FARINA di SANGUE AVICOLO (disid)</v>
      </c>
      <c r="C32" s="38">
        <f>Base!C35</f>
        <v>5</v>
      </c>
      <c r="D32" s="38">
        <f>Base!D35</f>
        <v>0</v>
      </c>
      <c r="E32" s="38">
        <f>Base!E35</f>
        <v>1</v>
      </c>
      <c r="F32" s="38">
        <f>Base!F35</f>
        <v>0</v>
      </c>
      <c r="G32" s="38">
        <f>Base!G35</f>
        <v>90</v>
      </c>
      <c r="H32" s="38">
        <f>Base!H35</f>
        <v>0</v>
      </c>
      <c r="I32" s="38">
        <f>Base!I35</f>
        <v>0</v>
      </c>
      <c r="J32" s="63">
        <f>Base!J35</f>
        <v>0</v>
      </c>
      <c r="K32" s="63">
        <f>Base!K35</f>
        <v>0</v>
      </c>
      <c r="L32" s="63">
        <f>Base!L35</f>
        <v>0</v>
      </c>
      <c r="M32" s="63">
        <f>Base!M35</f>
        <v>0</v>
      </c>
      <c r="N32" s="63">
        <f>Base!N35</f>
        <v>0</v>
      </c>
      <c r="P32" s="33">
        <f t="shared" si="12"/>
        <v>0</v>
      </c>
      <c r="Q32" s="33">
        <f t="shared" si="16"/>
        <v>0</v>
      </c>
      <c r="R32" s="33">
        <f t="shared" si="13"/>
      </c>
    </row>
    <row r="33" spans="1:18" ht="12.75">
      <c r="A33" s="38">
        <f>Base!A36</f>
        <v>27</v>
      </c>
      <c r="B33" s="38" t="str">
        <f>Base!B36</f>
        <v>FARINA DI SARDINA</v>
      </c>
      <c r="C33" s="38">
        <f>Base!C36</f>
        <v>4</v>
      </c>
      <c r="D33" s="38">
        <f>Base!D36</f>
        <v>0</v>
      </c>
      <c r="E33" s="38">
        <f>Base!E36</f>
        <v>0</v>
      </c>
      <c r="F33" s="38">
        <f>Base!F36</f>
        <v>0</v>
      </c>
      <c r="G33" s="38">
        <f>Base!G36</f>
        <v>60</v>
      </c>
      <c r="H33" s="38">
        <f>Base!H36</f>
        <v>0</v>
      </c>
      <c r="I33" s="38">
        <f>Base!I36</f>
        <v>0</v>
      </c>
      <c r="J33" s="63">
        <f>Base!J36</f>
        <v>0</v>
      </c>
      <c r="K33" s="63">
        <f>Base!K36</f>
        <v>0</v>
      </c>
      <c r="L33" s="63">
        <f>Base!L36</f>
        <v>0</v>
      </c>
      <c r="M33" s="63">
        <f>Base!M36</f>
        <v>0</v>
      </c>
      <c r="N33" s="63">
        <f>Base!N36</f>
        <v>0</v>
      </c>
      <c r="P33" s="33">
        <f t="shared" si="12"/>
        <v>0</v>
      </c>
      <c r="Q33" s="33">
        <f t="shared" si="16"/>
        <v>0</v>
      </c>
      <c r="R33" s="33">
        <f t="shared" si="13"/>
      </c>
    </row>
    <row r="34" spans="1:18" ht="12.75">
      <c r="A34" s="38">
        <f>Base!A37</f>
        <v>28</v>
      </c>
      <c r="B34" s="38" t="str">
        <f>Base!B37</f>
        <v>FARINA di TONNO</v>
      </c>
      <c r="C34" s="38">
        <f>Base!C37</f>
        <v>3</v>
      </c>
      <c r="D34" s="38">
        <f>Base!D37</f>
        <v>0</v>
      </c>
      <c r="E34" s="38">
        <f>Base!E37</f>
        <v>16</v>
      </c>
      <c r="F34" s="38">
        <f>Base!F37</f>
        <v>0</v>
      </c>
      <c r="G34" s="38">
        <f>Base!G37</f>
        <v>61</v>
      </c>
      <c r="H34" s="38">
        <f>Base!H37</f>
        <v>0</v>
      </c>
      <c r="I34" s="38">
        <f>Base!I37</f>
        <v>0</v>
      </c>
      <c r="J34" s="63">
        <f>Base!J37</f>
        <v>0</v>
      </c>
      <c r="K34" s="63">
        <f>Base!K37</f>
        <v>0</v>
      </c>
      <c r="L34" s="63">
        <f>Base!L37</f>
        <v>0</v>
      </c>
      <c r="M34" s="63">
        <f>Base!M37</f>
        <v>0</v>
      </c>
      <c r="N34" s="63">
        <f>Base!N37</f>
        <v>0</v>
      </c>
      <c r="P34" s="33">
        <f t="shared" si="12"/>
        <v>0</v>
      </c>
      <c r="Q34" s="33">
        <f t="shared" si="16"/>
        <v>0</v>
      </c>
      <c r="R34" s="33">
        <f t="shared" si="13"/>
      </c>
    </row>
    <row r="35" spans="1:18" ht="12.75">
      <c r="A35" s="38">
        <f>Base!A38</f>
        <v>29</v>
      </c>
      <c r="B35" s="38" t="str">
        <f>Base!B38</f>
        <v>GERME DI GRANO </v>
      </c>
      <c r="C35" s="38">
        <f>Base!C38</f>
        <v>5</v>
      </c>
      <c r="D35" s="38">
        <f>Base!D38</f>
        <v>55</v>
      </c>
      <c r="E35" s="38">
        <f>Base!E38</f>
        <v>10</v>
      </c>
      <c r="F35" s="38">
        <f>Base!F38</f>
        <v>4</v>
      </c>
      <c r="G35" s="38">
        <f>Base!G38</f>
        <v>29</v>
      </c>
      <c r="H35" s="38">
        <f>Base!H38</f>
        <v>0</v>
      </c>
      <c r="I35" s="38">
        <f>Base!I38</f>
        <v>0</v>
      </c>
      <c r="J35" s="63">
        <f>Base!J38</f>
        <v>0</v>
      </c>
      <c r="K35" s="63">
        <f>Base!K38</f>
        <v>0</v>
      </c>
      <c r="L35" s="63">
        <f>Base!L38</f>
        <v>0</v>
      </c>
      <c r="M35" s="63">
        <f>Base!M38</f>
        <v>0</v>
      </c>
      <c r="N35" s="63">
        <f>Base!N38</f>
        <v>0</v>
      </c>
      <c r="P35" s="33">
        <f t="shared" si="12"/>
        <v>0</v>
      </c>
      <c r="Q35" s="33">
        <f t="shared" si="16"/>
        <v>0</v>
      </c>
      <c r="R35" s="33">
        <f t="shared" si="13"/>
      </c>
    </row>
    <row r="36" spans="1:18" ht="12.75">
      <c r="A36" s="38">
        <f>Base!A39</f>
        <v>30</v>
      </c>
      <c r="B36" s="38" t="str">
        <f>Base!B39</f>
        <v>GLM</v>
      </c>
      <c r="C36" s="38">
        <f>Base!C39</f>
        <v>5</v>
      </c>
      <c r="D36" s="38">
        <f>Base!D39</f>
        <v>12</v>
      </c>
      <c r="E36" s="38">
        <f>Base!E39</f>
        <v>5</v>
      </c>
      <c r="F36" s="38">
        <f>Base!F39</f>
        <v>0</v>
      </c>
      <c r="G36" s="38">
        <f>Base!G39</f>
        <v>60</v>
      </c>
      <c r="H36" s="38">
        <f>Base!H39</f>
        <v>0</v>
      </c>
      <c r="I36" s="38">
        <f>Base!I39</f>
        <v>0</v>
      </c>
      <c r="J36" s="63">
        <f>Base!J39</f>
        <v>0</v>
      </c>
      <c r="K36" s="63">
        <f>Base!K39</f>
        <v>0</v>
      </c>
      <c r="L36" s="63">
        <f>Base!L39</f>
        <v>0</v>
      </c>
      <c r="M36" s="63">
        <f>Base!M39</f>
        <v>0</v>
      </c>
      <c r="N36" s="63">
        <f>Base!N39</f>
        <v>0</v>
      </c>
      <c r="P36" s="33">
        <f t="shared" si="12"/>
        <v>0</v>
      </c>
      <c r="Q36" s="33">
        <f t="shared" si="16"/>
        <v>0</v>
      </c>
      <c r="R36" s="33">
        <f t="shared" si="13"/>
      </c>
    </row>
    <row r="37" spans="1:18" ht="12.75">
      <c r="A37" s="38">
        <f>Base!A40</f>
        <v>31</v>
      </c>
      <c r="B37" s="38" t="str">
        <f>Base!B40</f>
        <v>GLUTINE DI GRANO</v>
      </c>
      <c r="C37" s="38">
        <f>Base!C40</f>
        <v>1</v>
      </c>
      <c r="D37" s="38">
        <f>Base!D40</f>
        <v>0</v>
      </c>
      <c r="E37" s="38">
        <f>Base!E40</f>
        <v>2</v>
      </c>
      <c r="F37" s="38">
        <f>Base!F40</f>
        <v>5</v>
      </c>
      <c r="G37" s="38">
        <f>Base!G40</f>
        <v>80</v>
      </c>
      <c r="H37" s="38">
        <f>Base!H40</f>
        <v>0</v>
      </c>
      <c r="I37" s="38">
        <f>Base!I40</f>
        <v>0</v>
      </c>
      <c r="J37" s="63">
        <f>Base!J40</f>
        <v>0</v>
      </c>
      <c r="K37" s="63">
        <f>Base!K40</f>
        <v>0</v>
      </c>
      <c r="L37" s="63">
        <f>Base!L40</f>
        <v>0</v>
      </c>
      <c r="M37" s="63">
        <f>Base!M40</f>
        <v>0</v>
      </c>
      <c r="N37" s="63">
        <f>Base!N40</f>
        <v>0</v>
      </c>
      <c r="P37" s="33">
        <f t="shared" si="12"/>
        <v>0</v>
      </c>
      <c r="Q37" s="33">
        <f t="shared" si="16"/>
        <v>0</v>
      </c>
      <c r="R37" s="33">
        <f t="shared" si="13"/>
      </c>
    </row>
    <row r="38" spans="1:18" ht="12.75">
      <c r="A38" s="38">
        <f>Base!A41</f>
        <v>32</v>
      </c>
      <c r="B38" s="38" t="str">
        <f>Base!B41</f>
        <v>GLUTINE DI MAIS</v>
      </c>
      <c r="C38" s="38">
        <f>Base!C41</f>
        <v>3</v>
      </c>
      <c r="D38" s="38">
        <f>Base!D41</f>
        <v>23</v>
      </c>
      <c r="E38" s="38">
        <f>Base!E41</f>
        <v>1.75</v>
      </c>
      <c r="F38" s="38">
        <f>Base!F41</f>
        <v>3</v>
      </c>
      <c r="G38" s="38">
        <f>Base!G41</f>
        <v>60</v>
      </c>
      <c r="H38" s="38">
        <f>Base!H41</f>
        <v>0</v>
      </c>
      <c r="I38" s="38">
        <f>Base!I41</f>
        <v>0</v>
      </c>
      <c r="J38" s="63">
        <f>Base!J41</f>
        <v>0</v>
      </c>
      <c r="K38" s="63">
        <f>Base!K41</f>
        <v>0</v>
      </c>
      <c r="L38" s="63">
        <f>Base!L41</f>
        <v>0</v>
      </c>
      <c r="M38" s="63">
        <f>Base!M41</f>
        <v>0</v>
      </c>
      <c r="N38" s="63">
        <f>Base!N41</f>
        <v>0</v>
      </c>
      <c r="P38" s="33">
        <f t="shared" si="12"/>
        <v>0</v>
      </c>
      <c r="Q38" s="33">
        <f t="shared" si="16"/>
        <v>0</v>
      </c>
      <c r="R38" s="33">
        <f t="shared" si="13"/>
      </c>
    </row>
    <row r="39" spans="1:18" ht="12.75">
      <c r="A39" s="38">
        <f>Base!A42</f>
        <v>33</v>
      </c>
      <c r="B39" s="38" t="str">
        <f>Base!B42</f>
        <v>IDROLIZZATO di COZZA</v>
      </c>
      <c r="C39" s="38">
        <f>Base!C42</f>
        <v>5</v>
      </c>
      <c r="D39" s="38">
        <f>Base!D42</f>
        <v>1</v>
      </c>
      <c r="E39" s="38">
        <f>Base!E42</f>
        <v>0.2</v>
      </c>
      <c r="F39" s="38">
        <f>Base!F42</f>
        <v>0</v>
      </c>
      <c r="G39" s="38">
        <f>Base!G42</f>
        <v>90</v>
      </c>
      <c r="H39" s="38">
        <f>Base!H42</f>
        <v>0</v>
      </c>
      <c r="I39" s="38">
        <f>Base!I42</f>
        <v>0</v>
      </c>
      <c r="J39" s="63">
        <f>Base!J42</f>
        <v>0</v>
      </c>
      <c r="K39" s="63">
        <f>Base!K42</f>
        <v>0</v>
      </c>
      <c r="L39" s="63">
        <f>Base!L42</f>
        <v>0</v>
      </c>
      <c r="M39" s="63">
        <f>Base!M42</f>
        <v>0</v>
      </c>
      <c r="N39" s="63">
        <f>Base!N42</f>
        <v>0</v>
      </c>
      <c r="P39" s="33">
        <f t="shared" si="12"/>
        <v>0</v>
      </c>
      <c r="Q39" s="33">
        <f t="shared" si="16"/>
        <v>0</v>
      </c>
      <c r="R39" s="33">
        <f t="shared" si="13"/>
      </c>
    </row>
    <row r="40" spans="1:18" ht="12.75">
      <c r="A40" s="38">
        <f>Base!A43</f>
        <v>34</v>
      </c>
      <c r="B40" s="38" t="str">
        <f>Base!B43</f>
        <v>IDROLIZZATO di FEGATO</v>
      </c>
      <c r="C40" s="38">
        <f>Base!C43</f>
        <v>5</v>
      </c>
      <c r="D40" s="38">
        <f>Base!D43</f>
        <v>0</v>
      </c>
      <c r="E40" s="38">
        <f>Base!E43</f>
        <v>2</v>
      </c>
      <c r="F40" s="38">
        <f>Base!F43</f>
        <v>0</v>
      </c>
      <c r="G40" s="38">
        <f>Base!G43</f>
        <v>90</v>
      </c>
      <c r="H40" s="38">
        <f>Base!H43</f>
        <v>0</v>
      </c>
      <c r="I40" s="38">
        <f>Base!I43</f>
        <v>0</v>
      </c>
      <c r="J40" s="63">
        <f>Base!J43</f>
        <v>0</v>
      </c>
      <c r="K40" s="63">
        <f>Base!K43</f>
        <v>0</v>
      </c>
      <c r="L40" s="63">
        <f>Base!L43</f>
        <v>0</v>
      </c>
      <c r="M40" s="63">
        <f>Base!M43</f>
        <v>0</v>
      </c>
      <c r="N40" s="63">
        <f>Base!N43</f>
        <v>0</v>
      </c>
      <c r="P40" s="33">
        <f t="shared" si="12"/>
        <v>0</v>
      </c>
      <c r="Q40" s="33">
        <f t="shared" si="16"/>
        <v>0</v>
      </c>
      <c r="R40" s="33">
        <f t="shared" si="13"/>
      </c>
    </row>
    <row r="41" spans="1:18" ht="12.75">
      <c r="A41" s="38">
        <f>Base!A44</f>
        <v>35</v>
      </c>
      <c r="B41" s="38" t="str">
        <f>Base!B44</f>
        <v>IDROLIZZATO di GAMBERO</v>
      </c>
      <c r="C41" s="38">
        <f>Base!C44</f>
        <v>5</v>
      </c>
      <c r="D41" s="38">
        <f>Base!D44</f>
        <v>0</v>
      </c>
      <c r="E41" s="38">
        <f>Base!E44</f>
        <v>0.2</v>
      </c>
      <c r="F41" s="38">
        <f>Base!F44</f>
        <v>0</v>
      </c>
      <c r="G41" s="38">
        <f>Base!G44</f>
        <v>90</v>
      </c>
      <c r="H41" s="38">
        <f>Base!H44</f>
        <v>0</v>
      </c>
      <c r="I41" s="38">
        <f>Base!I44</f>
        <v>0</v>
      </c>
      <c r="J41" s="63">
        <f>Base!J44</f>
        <v>0</v>
      </c>
      <c r="K41" s="63">
        <f>Base!K44</f>
        <v>0</v>
      </c>
      <c r="L41" s="63">
        <f>Base!L44</f>
        <v>0</v>
      </c>
      <c r="M41" s="63">
        <f>Base!M44</f>
        <v>0</v>
      </c>
      <c r="N41" s="63">
        <f>Base!N44</f>
        <v>0</v>
      </c>
      <c r="P41" s="33">
        <f t="shared" si="12"/>
        <v>0</v>
      </c>
      <c r="Q41" s="33">
        <f t="shared" si="16"/>
        <v>0</v>
      </c>
      <c r="R41" s="33">
        <f t="shared" si="13"/>
      </c>
    </row>
    <row r="42" spans="1:18" ht="12.75">
      <c r="A42" s="38">
        <f>Base!A45</f>
        <v>36</v>
      </c>
      <c r="B42" s="38" t="str">
        <f>Base!B45</f>
        <v>IDROLIZZATO di PESCE LT020</v>
      </c>
      <c r="C42" s="38">
        <f>Base!C45</f>
        <v>5</v>
      </c>
      <c r="D42" s="38">
        <f>Base!D45</f>
        <v>0</v>
      </c>
      <c r="E42" s="38">
        <f>Base!E45</f>
        <v>2</v>
      </c>
      <c r="F42" s="38">
        <f>Base!F45</f>
        <v>0</v>
      </c>
      <c r="G42" s="38">
        <f>Base!G45</f>
        <v>90</v>
      </c>
      <c r="H42" s="38">
        <f>Base!H45</f>
        <v>0</v>
      </c>
      <c r="I42" s="38">
        <f>Base!I45</f>
        <v>0</v>
      </c>
      <c r="J42" s="63">
        <f>Base!J45</f>
        <v>0</v>
      </c>
      <c r="K42" s="63">
        <f>Base!K45</f>
        <v>0</v>
      </c>
      <c r="L42" s="63">
        <f>Base!L45</f>
        <v>0</v>
      </c>
      <c r="M42" s="63">
        <f>Base!M45</f>
        <v>0</v>
      </c>
      <c r="N42" s="63">
        <f>Base!N45</f>
        <v>0</v>
      </c>
      <c r="P42" s="33">
        <f t="shared" si="12"/>
        <v>0</v>
      </c>
      <c r="Q42" s="33">
        <f t="shared" si="16"/>
        <v>0</v>
      </c>
      <c r="R42" s="33">
        <f t="shared" si="13"/>
      </c>
    </row>
    <row r="43" spans="1:18" ht="12.75">
      <c r="A43" s="38">
        <f>Base!A46</f>
        <v>37</v>
      </c>
      <c r="B43" s="38" t="str">
        <f>Base!B46</f>
        <v>IDROLIZZATO di PIUME di GALLINA</v>
      </c>
      <c r="C43" s="38">
        <f>Base!C46</f>
        <v>5</v>
      </c>
      <c r="D43" s="38">
        <f>Base!D46</f>
        <v>0</v>
      </c>
      <c r="E43" s="38">
        <f>Base!E46</f>
        <v>11.5</v>
      </c>
      <c r="F43" s="38">
        <f>Base!F46</f>
        <v>0</v>
      </c>
      <c r="G43" s="38">
        <f>Base!G46</f>
        <v>90</v>
      </c>
      <c r="H43" s="38">
        <f>Base!H46</f>
        <v>0</v>
      </c>
      <c r="I43" s="38">
        <f>Base!I46</f>
        <v>0</v>
      </c>
      <c r="J43" s="63">
        <f>Base!J46</f>
        <v>0</v>
      </c>
      <c r="K43" s="63">
        <f>Base!K46</f>
        <v>0</v>
      </c>
      <c r="L43" s="63">
        <f>Base!L46</f>
        <v>0</v>
      </c>
      <c r="M43" s="63">
        <f>Base!M46</f>
        <v>0</v>
      </c>
      <c r="N43" s="63">
        <f>Base!N46</f>
        <v>0</v>
      </c>
      <c r="P43" s="33">
        <f t="shared" si="12"/>
        <v>0</v>
      </c>
      <c r="Q43" s="33">
        <f t="shared" si="16"/>
        <v>0</v>
      </c>
      <c r="R43" s="33">
        <f t="shared" si="13"/>
      </c>
    </row>
    <row r="44" spans="1:18" ht="12.75">
      <c r="A44" s="38">
        <f>Base!A47</f>
        <v>38</v>
      </c>
      <c r="B44" s="38" t="str">
        <f>Base!B47</f>
        <v>ISOLATO DI SOYA</v>
      </c>
      <c r="C44" s="38">
        <f>Base!C47</f>
        <v>4</v>
      </c>
      <c r="D44" s="38">
        <f>Base!D47</f>
        <v>1</v>
      </c>
      <c r="E44" s="38">
        <f>Base!E47</f>
        <v>0.7</v>
      </c>
      <c r="F44" s="38">
        <f>Base!F47</f>
        <v>4</v>
      </c>
      <c r="G44" s="38">
        <f>Base!G47</f>
        <v>90</v>
      </c>
      <c r="H44" s="38">
        <f>Base!H47</f>
        <v>0</v>
      </c>
      <c r="I44" s="38">
        <f>Base!I47</f>
        <v>0</v>
      </c>
      <c r="J44" s="63">
        <f>Base!J47</f>
        <v>0</v>
      </c>
      <c r="K44" s="63">
        <f>Base!K47</f>
        <v>0</v>
      </c>
      <c r="L44" s="63">
        <f>Base!L47</f>
        <v>0</v>
      </c>
      <c r="M44" s="63">
        <f>Base!M47</f>
        <v>0</v>
      </c>
      <c r="N44" s="63">
        <f>Base!N47</f>
        <v>0</v>
      </c>
      <c r="P44" s="33">
        <f t="shared" si="12"/>
        <v>0</v>
      </c>
      <c r="Q44" s="33">
        <f t="shared" si="16"/>
        <v>0</v>
      </c>
      <c r="R44" s="33">
        <f t="shared" si="13"/>
      </c>
    </row>
    <row r="45" spans="1:18" ht="12.75">
      <c r="A45" s="38">
        <f>Base!A48</f>
        <v>39</v>
      </c>
      <c r="B45" s="38" t="str">
        <f>Base!B48</f>
        <v>LACTALBUMINA</v>
      </c>
      <c r="C45" s="38">
        <f>Base!C48</f>
        <v>4</v>
      </c>
      <c r="D45" s="38">
        <f>Base!D48</f>
        <v>1</v>
      </c>
      <c r="E45" s="38">
        <f>Base!E48</f>
        <v>1</v>
      </c>
      <c r="F45" s="38">
        <f>Base!F48</f>
        <v>4</v>
      </c>
      <c r="G45" s="38">
        <f>Base!G48</f>
        <v>90</v>
      </c>
      <c r="H45" s="38">
        <f>Base!H48</f>
        <v>0</v>
      </c>
      <c r="I45" s="38">
        <f>Base!I48</f>
        <v>0</v>
      </c>
      <c r="J45" s="63">
        <f>Base!J48</f>
        <v>0</v>
      </c>
      <c r="K45" s="63">
        <f>Base!K48</f>
        <v>0</v>
      </c>
      <c r="L45" s="63">
        <f>Base!L48</f>
        <v>0</v>
      </c>
      <c r="M45" s="63">
        <f>Base!M48</f>
        <v>0</v>
      </c>
      <c r="N45" s="63">
        <f>Base!N48</f>
        <v>0</v>
      </c>
      <c r="P45" s="33">
        <f t="shared" si="12"/>
        <v>0</v>
      </c>
      <c r="Q45" s="33">
        <f t="shared" si="16"/>
        <v>0</v>
      </c>
      <c r="R45" s="33">
        <f t="shared" si="13"/>
      </c>
    </row>
    <row r="46" spans="1:18" ht="12.75">
      <c r="A46" s="38">
        <f>Base!A49</f>
        <v>40</v>
      </c>
      <c r="B46" s="38" t="str">
        <f>Base!B49</f>
        <v>LATTE IN POLVERE</v>
      </c>
      <c r="C46" s="38">
        <f>Base!C49</f>
        <v>2</v>
      </c>
      <c r="D46" s="38">
        <f>Base!D49</f>
        <v>42</v>
      </c>
      <c r="E46" s="38">
        <f>Base!E49</f>
        <v>24.9</v>
      </c>
      <c r="F46" s="38">
        <f>Base!F49</f>
        <v>3</v>
      </c>
      <c r="G46" s="38">
        <f>Base!G49</f>
        <v>25</v>
      </c>
      <c r="H46" s="38">
        <f>Base!H49</f>
        <v>0</v>
      </c>
      <c r="I46" s="38">
        <f>Base!I49</f>
        <v>0</v>
      </c>
      <c r="J46" s="63">
        <f>Base!J49</f>
        <v>0</v>
      </c>
      <c r="K46" s="63">
        <f>Base!K49</f>
        <v>0</v>
      </c>
      <c r="L46" s="63">
        <f>Base!L49</f>
        <v>0</v>
      </c>
      <c r="M46" s="63">
        <f>Base!M49</f>
        <v>0</v>
      </c>
      <c r="N46" s="63">
        <f>Base!N49</f>
        <v>0</v>
      </c>
      <c r="P46" s="33">
        <f t="shared" si="12"/>
        <v>0</v>
      </c>
      <c r="Q46" s="33">
        <f t="shared" si="16"/>
        <v>0</v>
      </c>
      <c r="R46" s="33">
        <f t="shared" si="13"/>
      </c>
    </row>
    <row r="47" spans="1:18" ht="12.75">
      <c r="A47" s="38">
        <f>Base!A50</f>
        <v>41</v>
      </c>
      <c r="B47" s="38" t="str">
        <f>Base!B50</f>
        <v>NECTARBLEND</v>
      </c>
      <c r="C47" s="38">
        <f>Base!C50</f>
        <v>4</v>
      </c>
      <c r="D47" s="38">
        <f>Base!D50</f>
        <v>65</v>
      </c>
      <c r="E47" s="38">
        <f>Base!E50</f>
        <v>9</v>
      </c>
      <c r="F47" s="38">
        <f>Base!F50</f>
        <v>-1</v>
      </c>
      <c r="G47" s="38">
        <f>Base!G50</f>
        <v>15</v>
      </c>
      <c r="H47" s="38">
        <f>Base!H50</f>
        <v>0</v>
      </c>
      <c r="I47" s="38">
        <f>Base!I50</f>
        <v>0</v>
      </c>
      <c r="J47" s="63">
        <f>Base!J50</f>
        <v>0</v>
      </c>
      <c r="K47" s="63">
        <f>Base!K50</f>
        <v>0</v>
      </c>
      <c r="L47" s="63">
        <f>Base!L50</f>
        <v>0</v>
      </c>
      <c r="M47" s="63">
        <f>Base!M50</f>
        <v>0</v>
      </c>
      <c r="N47" s="63">
        <f>Base!N50</f>
        <v>0</v>
      </c>
      <c r="P47" s="33">
        <f t="shared" si="12"/>
        <v>0</v>
      </c>
      <c r="Q47" s="33">
        <f t="shared" si="16"/>
        <v>0</v>
      </c>
      <c r="R47" s="33">
        <f t="shared" si="13"/>
      </c>
    </row>
    <row r="48" spans="1:18" ht="12.75">
      <c r="A48" s="38">
        <f>Base!A51</f>
        <v>42</v>
      </c>
      <c r="B48" s="38" t="str">
        <f>Base!B51</f>
        <v>PASTONCINO PER UCCELLI</v>
      </c>
      <c r="C48" s="38">
        <f>Base!C51</f>
        <v>4</v>
      </c>
      <c r="D48" s="38">
        <f>Base!D51</f>
        <v>50</v>
      </c>
      <c r="E48" s="38">
        <f>Base!E51</f>
        <v>10</v>
      </c>
      <c r="F48" s="38">
        <f>Base!F51</f>
        <v>-1</v>
      </c>
      <c r="G48" s="38">
        <f>Base!G51</f>
        <v>16</v>
      </c>
      <c r="H48" s="38">
        <f>Base!H51</f>
        <v>0</v>
      </c>
      <c r="I48" s="38">
        <f>Base!I51</f>
        <v>0</v>
      </c>
      <c r="J48" s="63">
        <f>Base!J51</f>
        <v>0</v>
      </c>
      <c r="K48" s="63">
        <f>Base!K51</f>
        <v>0</v>
      </c>
      <c r="L48" s="63">
        <f>Base!L51</f>
        <v>0</v>
      </c>
      <c r="M48" s="63">
        <f>Base!M51</f>
        <v>0</v>
      </c>
      <c r="N48" s="63">
        <f>Base!N51</f>
        <v>0</v>
      </c>
      <c r="P48" s="33">
        <f t="shared" si="12"/>
        <v>0</v>
      </c>
      <c r="Q48" s="33">
        <f t="shared" si="16"/>
        <v>0</v>
      </c>
      <c r="R48" s="33">
        <f t="shared" si="13"/>
      </c>
    </row>
    <row r="49" spans="1:18" ht="12.75">
      <c r="A49" s="38">
        <f>Base!A52</f>
        <v>43</v>
      </c>
      <c r="B49" s="38" t="str">
        <f>Base!B52</f>
        <v>POLVERE D'UOVO</v>
      </c>
      <c r="C49" s="38">
        <f>Base!C52</f>
        <v>2</v>
      </c>
      <c r="D49" s="38">
        <f>Base!D52</f>
        <v>0.4</v>
      </c>
      <c r="E49" s="38">
        <f>Base!E52</f>
        <v>36.4</v>
      </c>
      <c r="F49" s="38">
        <f>Base!F52</f>
        <v>4</v>
      </c>
      <c r="G49" s="38">
        <f>Base!G52</f>
        <v>50</v>
      </c>
      <c r="H49" s="38">
        <f>Base!H52</f>
        <v>0</v>
      </c>
      <c r="I49" s="38">
        <f>Base!I52</f>
        <v>0</v>
      </c>
      <c r="J49" s="63">
        <f>Base!J52</f>
        <v>0</v>
      </c>
      <c r="K49" s="63">
        <f>Base!K52</f>
        <v>0</v>
      </c>
      <c r="L49" s="63">
        <f>Base!L52</f>
        <v>0</v>
      </c>
      <c r="M49" s="63">
        <f>Base!M52</f>
        <v>0</v>
      </c>
      <c r="N49" s="63">
        <f>Base!N52</f>
        <v>0</v>
      </c>
      <c r="P49" s="33">
        <f t="shared" si="12"/>
        <v>0</v>
      </c>
      <c r="Q49" s="33">
        <f t="shared" si="16"/>
        <v>0</v>
      </c>
      <c r="R49" s="33">
        <f t="shared" si="13"/>
      </c>
    </row>
    <row r="50" spans="1:18" ht="12.75">
      <c r="A50" s="38">
        <f>Base!A53</f>
        <v>44</v>
      </c>
      <c r="B50" s="38" t="str">
        <f>Base!B53</f>
        <v>PROSECTO INSECTIVORUS</v>
      </c>
      <c r="C50" s="38">
        <f>Base!C53</f>
        <v>3</v>
      </c>
      <c r="D50" s="38">
        <f>Base!D53</f>
        <v>0</v>
      </c>
      <c r="E50" s="38">
        <f>Base!E53</f>
        <v>0</v>
      </c>
      <c r="F50" s="38">
        <f>Base!F53</f>
        <v>-1</v>
      </c>
      <c r="G50" s="38">
        <f>Base!G53</f>
        <v>10</v>
      </c>
      <c r="H50" s="38">
        <f>Base!H53</f>
        <v>0</v>
      </c>
      <c r="I50" s="38">
        <f>Base!I53</f>
        <v>0</v>
      </c>
      <c r="J50" s="63">
        <f>Base!J53</f>
        <v>0</v>
      </c>
      <c r="K50" s="63">
        <f>Base!K53</f>
        <v>0</v>
      </c>
      <c r="L50" s="63">
        <f>Base!L53</f>
        <v>0</v>
      </c>
      <c r="M50" s="63">
        <f>Base!M53</f>
        <v>0</v>
      </c>
      <c r="N50" s="63">
        <f>Base!N53</f>
        <v>0</v>
      </c>
      <c r="P50" s="33">
        <f aca="true" t="shared" si="17" ref="P50:P78">IF(I50&gt;0,1,0)</f>
        <v>0</v>
      </c>
      <c r="Q50" s="33">
        <f aca="true" t="shared" si="18" ref="Q50:Q78">IF(I50&gt;0,Q49+1,Q49)</f>
        <v>0</v>
      </c>
      <c r="R50" s="33">
        <f aca="true" t="shared" si="19" ref="R50:R78">IF(Q50=Q49,"",Q50)</f>
      </c>
    </row>
    <row r="51" spans="1:18" ht="12.75">
      <c r="A51" s="38">
        <f>Base!A54</f>
        <v>45</v>
      </c>
      <c r="B51" s="38" t="str">
        <f>Base!B54</f>
        <v>RED FACTOR</v>
      </c>
      <c r="C51" s="38">
        <f>Base!C54</f>
        <v>4</v>
      </c>
      <c r="D51" s="38">
        <f>Base!D54</f>
        <v>65</v>
      </c>
      <c r="E51" s="38">
        <f>Base!E54</f>
        <v>8</v>
      </c>
      <c r="F51" s="38">
        <f>Base!F54</f>
        <v>-1</v>
      </c>
      <c r="G51" s="38">
        <f>Base!G54</f>
        <v>12</v>
      </c>
      <c r="H51" s="38">
        <f>Base!H54</f>
        <v>0</v>
      </c>
      <c r="I51" s="38">
        <f>Base!I54</f>
        <v>0</v>
      </c>
      <c r="J51" s="63">
        <f>Base!J54</f>
        <v>0</v>
      </c>
      <c r="K51" s="63">
        <f>Base!K54</f>
        <v>0</v>
      </c>
      <c r="L51" s="63">
        <f>Base!L54</f>
        <v>0</v>
      </c>
      <c r="M51" s="63">
        <f>Base!M54</f>
        <v>0</v>
      </c>
      <c r="N51" s="63">
        <f>Base!N54</f>
        <v>0</v>
      </c>
      <c r="P51" s="33">
        <f t="shared" si="17"/>
        <v>0</v>
      </c>
      <c r="Q51" s="33">
        <f t="shared" si="18"/>
        <v>0</v>
      </c>
      <c r="R51" s="33">
        <f t="shared" si="19"/>
      </c>
    </row>
    <row r="52" spans="1:18" ht="12.75">
      <c r="A52" s="38">
        <f>Base!A55</f>
        <v>46</v>
      </c>
      <c r="B52" s="38" t="str">
        <f>Base!B55</f>
        <v>ROBIN RED</v>
      </c>
      <c r="C52" s="38">
        <f>Base!C55</f>
        <v>5</v>
      </c>
      <c r="D52" s="38">
        <f>Base!D55</f>
        <v>65</v>
      </c>
      <c r="E52" s="38">
        <f>Base!E55</f>
        <v>14</v>
      </c>
      <c r="F52" s="38">
        <f>Base!F55</f>
        <v>-1</v>
      </c>
      <c r="G52" s="38">
        <f>Base!G55</f>
        <v>12</v>
      </c>
      <c r="H52" s="38">
        <f>Base!H55</f>
        <v>0</v>
      </c>
      <c r="I52" s="38">
        <f>Base!I55</f>
        <v>0</v>
      </c>
      <c r="J52" s="63">
        <f>Base!J55</f>
        <v>0</v>
      </c>
      <c r="K52" s="63">
        <f>Base!K55</f>
        <v>0</v>
      </c>
      <c r="L52" s="63">
        <f>Base!L55</f>
        <v>0</v>
      </c>
      <c r="M52" s="63">
        <f>Base!M55</f>
        <v>0</v>
      </c>
      <c r="N52" s="63">
        <f>Base!N55</f>
        <v>0</v>
      </c>
      <c r="P52" s="33">
        <f t="shared" si="17"/>
        <v>0</v>
      </c>
      <c r="Q52" s="33">
        <f t="shared" si="18"/>
        <v>0</v>
      </c>
      <c r="R52" s="33">
        <f t="shared" si="19"/>
      </c>
    </row>
    <row r="53" spans="1:18" ht="12.75">
      <c r="A53" s="38">
        <f>Base!A56</f>
        <v>47</v>
      </c>
      <c r="B53" s="38" t="str">
        <f>Base!B56</f>
        <v>SEMOLINO</v>
      </c>
      <c r="C53" s="38">
        <f>Base!C56</f>
        <v>5</v>
      </c>
      <c r="D53" s="38">
        <f>Base!D56</f>
        <v>77.6</v>
      </c>
      <c r="E53" s="38">
        <f>Base!E56</f>
        <v>0.5</v>
      </c>
      <c r="F53" s="38">
        <f>Base!F56</f>
        <v>5</v>
      </c>
      <c r="G53" s="38">
        <f>Base!G56</f>
        <v>11.5</v>
      </c>
      <c r="H53" s="38">
        <f>Base!H56</f>
        <v>0</v>
      </c>
      <c r="I53" s="38">
        <f>Base!I56</f>
        <v>0</v>
      </c>
      <c r="J53" s="63">
        <f>Base!J56</f>
        <v>0</v>
      </c>
      <c r="K53" s="63">
        <f>Base!K56</f>
        <v>0</v>
      </c>
      <c r="L53" s="63">
        <f>Base!L56</f>
        <v>0</v>
      </c>
      <c r="M53" s="63">
        <f>Base!M56</f>
        <v>0</v>
      </c>
      <c r="N53" s="63">
        <f>Base!N56</f>
        <v>0</v>
      </c>
      <c r="P53" s="33">
        <f t="shared" si="17"/>
        <v>0</v>
      </c>
      <c r="Q53" s="33">
        <f t="shared" si="18"/>
        <v>0</v>
      </c>
      <c r="R53" s="33">
        <f t="shared" si="19"/>
      </c>
    </row>
    <row r="54" spans="1:18" ht="12.75">
      <c r="A54" s="38">
        <f>Base!A57</f>
        <v>48</v>
      </c>
      <c r="B54" s="38" t="str">
        <f>Base!B57</f>
        <v>SEMOLINO 50%+GERME 50%</v>
      </c>
      <c r="C54" s="38">
        <f>Base!C57</f>
        <v>5</v>
      </c>
      <c r="D54" s="38">
        <f>Base!D57</f>
        <v>66.3</v>
      </c>
      <c r="E54" s="38">
        <f>Base!E57</f>
        <v>5.25</v>
      </c>
      <c r="F54" s="38">
        <f>Base!F57</f>
        <v>4</v>
      </c>
      <c r="G54" s="38">
        <f>Base!G57</f>
        <v>20</v>
      </c>
      <c r="H54" s="38">
        <f>Base!H57</f>
        <v>0</v>
      </c>
      <c r="I54" s="38">
        <f>Base!I57</f>
        <v>0</v>
      </c>
      <c r="J54" s="63">
        <f>Base!J57</f>
        <v>0</v>
      </c>
      <c r="K54" s="63">
        <f>Base!K57</f>
        <v>0</v>
      </c>
      <c r="L54" s="63">
        <f>Base!L57</f>
        <v>0</v>
      </c>
      <c r="M54" s="63">
        <f>Base!M57</f>
        <v>0</v>
      </c>
      <c r="N54" s="63">
        <f>Base!N57</f>
        <v>0</v>
      </c>
      <c r="P54" s="33">
        <f t="shared" si="17"/>
        <v>0</v>
      </c>
      <c r="Q54" s="33">
        <f t="shared" si="18"/>
        <v>0</v>
      </c>
      <c r="R54" s="33">
        <f t="shared" si="19"/>
      </c>
    </row>
    <row r="55" spans="1:18" ht="12.75">
      <c r="A55" s="38">
        <f>Base!A58</f>
        <v>49</v>
      </c>
      <c r="B55" s="38" t="str">
        <f>Base!B58</f>
        <v>SLUIS CLO</v>
      </c>
      <c r="C55" s="38">
        <f>Base!C58</f>
        <v>4</v>
      </c>
      <c r="D55" s="38">
        <f>Base!D58</f>
        <v>65</v>
      </c>
      <c r="E55" s="38">
        <f>Base!E58</f>
        <v>8</v>
      </c>
      <c r="F55" s="38">
        <f>Base!F58</f>
        <v>-1</v>
      </c>
      <c r="G55" s="38">
        <f>Base!G58</f>
        <v>13</v>
      </c>
      <c r="H55" s="38">
        <f>Base!H58</f>
        <v>0</v>
      </c>
      <c r="I55" s="38">
        <f>Base!I58</f>
        <v>0</v>
      </c>
      <c r="J55" s="63">
        <f>Base!J58</f>
        <v>0</v>
      </c>
      <c r="K55" s="63">
        <f>Base!K58</f>
        <v>0</v>
      </c>
      <c r="L55" s="63">
        <f>Base!L58</f>
        <v>0</v>
      </c>
      <c r="M55" s="63">
        <f>Base!M58</f>
        <v>0</v>
      </c>
      <c r="N55" s="63">
        <f>Base!N58</f>
        <v>0</v>
      </c>
      <c r="P55" s="33">
        <f t="shared" si="17"/>
        <v>0</v>
      </c>
      <c r="Q55" s="33">
        <f t="shared" si="18"/>
        <v>0</v>
      </c>
      <c r="R55" s="33">
        <f t="shared" si="19"/>
      </c>
    </row>
    <row r="56" spans="1:18" ht="12.75">
      <c r="A56" s="38">
        <f>Base!A59</f>
        <v>50</v>
      </c>
      <c r="B56" s="38" t="str">
        <f>Base!B59</f>
        <v>SODIO CASEINATO</v>
      </c>
      <c r="C56" s="38">
        <f>Base!C59</f>
        <v>4</v>
      </c>
      <c r="D56" s="38">
        <f>Base!D59</f>
        <v>1</v>
      </c>
      <c r="E56" s="38">
        <f>Base!E59</f>
        <v>1</v>
      </c>
      <c r="F56" s="38">
        <f>Base!F59</f>
        <v>4</v>
      </c>
      <c r="G56" s="38">
        <f>Base!G59</f>
        <v>90</v>
      </c>
      <c r="H56" s="38">
        <f>Base!H59</f>
        <v>0</v>
      </c>
      <c r="I56" s="38">
        <f>Base!I59</f>
        <v>0</v>
      </c>
      <c r="J56" s="63">
        <f>Base!J59</f>
        <v>0</v>
      </c>
      <c r="K56" s="63">
        <f>Base!K59</f>
        <v>0</v>
      </c>
      <c r="L56" s="63">
        <f>Base!L59</f>
        <v>0</v>
      </c>
      <c r="M56" s="63">
        <f>Base!M59</f>
        <v>0</v>
      </c>
      <c r="N56" s="63">
        <f>Base!N59</f>
        <v>0</v>
      </c>
      <c r="P56" s="33">
        <f t="shared" si="17"/>
        <v>0</v>
      </c>
      <c r="Q56" s="33">
        <f t="shared" si="18"/>
        <v>0</v>
      </c>
      <c r="R56" s="33">
        <f t="shared" si="19"/>
      </c>
    </row>
    <row r="57" spans="1:18" ht="12.75">
      <c r="A57" s="38">
        <f>Base!A60</f>
        <v>51</v>
      </c>
      <c r="B57" s="38" t="str">
        <f>Base!B60</f>
        <v>SOYA GRASSA</v>
      </c>
      <c r="C57" s="38">
        <f>Base!C60</f>
        <v>2</v>
      </c>
      <c r="D57" s="38">
        <f>Base!D60</f>
        <v>23.5</v>
      </c>
      <c r="E57" s="38">
        <f>Base!E60</f>
        <v>23.5</v>
      </c>
      <c r="F57" s="38">
        <f>Base!F60</f>
        <v>2</v>
      </c>
      <c r="G57" s="38">
        <f>Base!G60</f>
        <v>36.5</v>
      </c>
      <c r="H57" s="38">
        <f>Base!H60</f>
        <v>0</v>
      </c>
      <c r="I57" s="38">
        <f>Base!I60</f>
        <v>0</v>
      </c>
      <c r="J57" s="63">
        <f>Base!J60</f>
        <v>0</v>
      </c>
      <c r="K57" s="63">
        <f>Base!K60</f>
        <v>0</v>
      </c>
      <c r="L57" s="63">
        <f>Base!L60</f>
        <v>0</v>
      </c>
      <c r="M57" s="63">
        <f>Base!M60</f>
        <v>0</v>
      </c>
      <c r="N57" s="63">
        <f>Base!N60</f>
        <v>0</v>
      </c>
      <c r="P57" s="33">
        <f t="shared" si="17"/>
        <v>0</v>
      </c>
      <c r="Q57" s="33">
        <f t="shared" si="18"/>
        <v>0</v>
      </c>
      <c r="R57" s="33">
        <f t="shared" si="19"/>
      </c>
    </row>
    <row r="58" spans="1:18" ht="12.75">
      <c r="A58" s="38">
        <f>Base!A61</f>
        <v>52</v>
      </c>
      <c r="B58" s="38" t="str">
        <f>Base!B61</f>
        <v>SOYA TOSTATA</v>
      </c>
      <c r="C58" s="38">
        <f>Base!C61</f>
        <v>4</v>
      </c>
      <c r="D58" s="38">
        <f>Base!D61</f>
        <v>28.2</v>
      </c>
      <c r="E58" s="38">
        <f>Base!E61</f>
        <v>7.2</v>
      </c>
      <c r="F58" s="38">
        <f>Base!F61</f>
        <v>4</v>
      </c>
      <c r="G58" s="38">
        <f>Base!G61</f>
        <v>45.3</v>
      </c>
      <c r="H58" s="38">
        <f>Base!H61</f>
        <v>0</v>
      </c>
      <c r="I58" s="38">
        <f>Base!I61</f>
        <v>0</v>
      </c>
      <c r="J58" s="63">
        <f>Base!J61</f>
        <v>0</v>
      </c>
      <c r="K58" s="63">
        <f>Base!K61</f>
        <v>0</v>
      </c>
      <c r="L58" s="63">
        <f>Base!L61</f>
        <v>0</v>
      </c>
      <c r="M58" s="63">
        <f>Base!M61</f>
        <v>0</v>
      </c>
      <c r="N58" s="63">
        <f>Base!N61</f>
        <v>0</v>
      </c>
      <c r="P58" s="33">
        <f t="shared" si="17"/>
        <v>0</v>
      </c>
      <c r="Q58" s="33">
        <f t="shared" si="18"/>
        <v>0</v>
      </c>
      <c r="R58" s="33">
        <f t="shared" si="19"/>
      </c>
    </row>
    <row r="59" spans="1:18" ht="12.75">
      <c r="A59" s="38">
        <f>Base!A62</f>
        <v>53</v>
      </c>
      <c r="B59" s="38" t="str">
        <f>Base!B62</f>
        <v>TIGER NUTS</v>
      </c>
      <c r="C59" s="38">
        <f>Base!C62</f>
        <v>3</v>
      </c>
      <c r="D59" s="38">
        <f>Base!D62</f>
        <v>50</v>
      </c>
      <c r="E59" s="38">
        <f>Base!E62</f>
        <v>20</v>
      </c>
      <c r="F59" s="38">
        <f>Base!F62</f>
        <v>-1</v>
      </c>
      <c r="G59" s="38">
        <f>Base!G62</f>
        <v>12</v>
      </c>
      <c r="H59" s="38">
        <f>Base!H62</f>
        <v>0</v>
      </c>
      <c r="I59" s="38">
        <f>Base!I62</f>
        <v>0</v>
      </c>
      <c r="J59" s="63">
        <f>Base!J62</f>
        <v>0</v>
      </c>
      <c r="K59" s="63">
        <f>Base!K62</f>
        <v>0</v>
      </c>
      <c r="L59" s="63">
        <f>Base!L62</f>
        <v>0</v>
      </c>
      <c r="M59" s="63">
        <f>Base!M62</f>
        <v>0</v>
      </c>
      <c r="N59" s="63">
        <f>Base!N62</f>
        <v>0</v>
      </c>
      <c r="P59" s="33">
        <f t="shared" si="17"/>
        <v>0</v>
      </c>
      <c r="Q59" s="33">
        <f t="shared" si="18"/>
        <v>0</v>
      </c>
      <c r="R59" s="33">
        <f t="shared" si="19"/>
      </c>
    </row>
    <row r="60" spans="1:18" ht="12.75">
      <c r="A60" s="38">
        <f>Base!A63</f>
        <v>54</v>
      </c>
      <c r="B60" s="38" t="str">
        <f>Base!B63</f>
        <v>CRUSCA</v>
      </c>
      <c r="C60" s="38">
        <f>Base!C63</f>
        <v>4</v>
      </c>
      <c r="D60" s="38">
        <f>Base!D63</f>
        <v>26.6</v>
      </c>
      <c r="E60" s="38">
        <f>Base!E63</f>
        <v>5.5</v>
      </c>
      <c r="F60" s="38">
        <f>Base!F63</f>
        <v>-1</v>
      </c>
      <c r="G60" s="38">
        <f>Base!G63</f>
        <v>14.1</v>
      </c>
      <c r="H60" s="38">
        <f>Base!H63</f>
        <v>0</v>
      </c>
      <c r="I60" s="38">
        <f>Base!I63</f>
        <v>0</v>
      </c>
      <c r="J60" s="63">
        <f>Base!J63</f>
        <v>0</v>
      </c>
      <c r="K60" s="63">
        <f>Base!K63</f>
        <v>0</v>
      </c>
      <c r="L60" s="63">
        <f>Base!L63</f>
        <v>0</v>
      </c>
      <c r="M60" s="63">
        <f>Base!M63</f>
        <v>0</v>
      </c>
      <c r="N60" s="63">
        <f>Base!N63</f>
        <v>0</v>
      </c>
      <c r="P60" s="33">
        <f t="shared" si="17"/>
        <v>0</v>
      </c>
      <c r="Q60" s="33">
        <f t="shared" si="18"/>
        <v>0</v>
      </c>
      <c r="R60" s="33">
        <f t="shared" si="19"/>
      </c>
    </row>
    <row r="61" spans="1:18" ht="13.5" thickBot="1">
      <c r="A61" s="38">
        <f>Base!A64</f>
        <v>55</v>
      </c>
      <c r="B61" s="38" t="str">
        <f>Base!B64</f>
        <v>BIRDFOOD BLEND Pelzer</v>
      </c>
      <c r="C61" s="38">
        <f>Base!C64</f>
        <v>4</v>
      </c>
      <c r="D61" s="38">
        <f>Base!D64</f>
        <v>41</v>
      </c>
      <c r="E61" s="38">
        <f>Base!E64</f>
        <v>1.8</v>
      </c>
      <c r="F61" s="38">
        <f>Base!F64</f>
        <v>3.5</v>
      </c>
      <c r="G61" s="38">
        <f>Base!G64</f>
        <v>32</v>
      </c>
      <c r="H61" s="38">
        <f>Base!H64</f>
        <v>0</v>
      </c>
      <c r="I61" s="38">
        <f>Base!I64</f>
        <v>0</v>
      </c>
      <c r="J61" s="63">
        <f>Base!J64</f>
        <v>0</v>
      </c>
      <c r="K61" s="63">
        <f>Base!K64</f>
        <v>0</v>
      </c>
      <c r="L61" s="63">
        <f>Base!L64</f>
        <v>0</v>
      </c>
      <c r="M61" s="63">
        <f>Base!M64</f>
        <v>0</v>
      </c>
      <c r="N61" s="63">
        <f>Base!N64</f>
        <v>0</v>
      </c>
      <c r="P61" s="33">
        <f t="shared" si="17"/>
        <v>0</v>
      </c>
      <c r="Q61" s="33">
        <f t="shared" si="18"/>
        <v>0</v>
      </c>
      <c r="R61" s="33">
        <f t="shared" si="19"/>
      </c>
    </row>
    <row r="62" spans="1:18" ht="12.75">
      <c r="A62" s="37">
        <f>Base!A65</f>
        <v>56</v>
      </c>
      <c r="B62" s="37" t="str">
        <f>Base!B65</f>
        <v>BLUE MUSSEL MIX Pelzer</v>
      </c>
      <c r="C62" s="37">
        <f>Base!C65</f>
        <v>4</v>
      </c>
      <c r="D62" s="37">
        <f>Base!D65</f>
        <v>28</v>
      </c>
      <c r="E62" s="37">
        <f>Base!E65</f>
        <v>2</v>
      </c>
      <c r="F62" s="37">
        <f>Base!F65</f>
        <v>2.7</v>
      </c>
      <c r="G62" s="37">
        <f>Base!G65</f>
        <v>41.5</v>
      </c>
      <c r="H62" s="37">
        <f>Base!H65</f>
        <v>0</v>
      </c>
      <c r="I62" s="37">
        <f>Base!I65</f>
        <v>0</v>
      </c>
      <c r="J62" s="61">
        <f>Base!J65</f>
        <v>0</v>
      </c>
      <c r="K62" s="61">
        <f>Base!K65</f>
        <v>0</v>
      </c>
      <c r="L62" s="61">
        <f>Base!L65</f>
        <v>0</v>
      </c>
      <c r="M62" s="61">
        <f>Base!M65</f>
        <v>0</v>
      </c>
      <c r="N62" s="61">
        <f>Base!N65</f>
        <v>0</v>
      </c>
      <c r="P62" s="33">
        <f t="shared" si="17"/>
        <v>0</v>
      </c>
      <c r="Q62" s="33">
        <f t="shared" si="18"/>
        <v>0</v>
      </c>
      <c r="R62" s="33">
        <f t="shared" si="19"/>
      </c>
    </row>
    <row r="63" spans="1:18" ht="12.75">
      <c r="A63" s="38">
        <f>Base!A66</f>
        <v>57</v>
      </c>
      <c r="B63" s="38" t="str">
        <f>Base!B66</f>
        <v>EGG &amp; HONEY BISKUIT RED</v>
      </c>
      <c r="C63" s="38">
        <f>Base!C66</f>
        <v>4</v>
      </c>
      <c r="D63" s="38">
        <f>Base!D66</f>
        <v>49</v>
      </c>
      <c r="E63" s="38">
        <f>Base!E66</f>
        <v>2.4</v>
      </c>
      <c r="F63" s="38">
        <f>Base!F66</f>
        <v>-1</v>
      </c>
      <c r="G63" s="38">
        <f>Base!G66</f>
        <v>18</v>
      </c>
      <c r="H63" s="38">
        <f>Base!H66</f>
        <v>0</v>
      </c>
      <c r="I63" s="38">
        <f>Base!I66</f>
        <v>0</v>
      </c>
      <c r="J63" s="63">
        <f>Base!J66</f>
        <v>0</v>
      </c>
      <c r="K63" s="63">
        <f>Base!K66</f>
        <v>0</v>
      </c>
      <c r="L63" s="63">
        <f>Base!L66</f>
        <v>0</v>
      </c>
      <c r="M63" s="63">
        <f>Base!M66</f>
        <v>0</v>
      </c>
      <c r="N63" s="63">
        <f>Base!N66</f>
        <v>0</v>
      </c>
      <c r="P63" s="33">
        <f t="shared" si="17"/>
        <v>0</v>
      </c>
      <c r="Q63" s="33">
        <f t="shared" si="18"/>
        <v>0</v>
      </c>
      <c r="R63" s="33">
        <f t="shared" si="19"/>
      </c>
    </row>
    <row r="64" spans="1:18" ht="12.75">
      <c r="A64" s="38">
        <f>Base!A67</f>
        <v>58</v>
      </c>
      <c r="B64" s="38" t="str">
        <f>Base!B67</f>
        <v>EGG &amp; HONEY BISKUIT YELLOW</v>
      </c>
      <c r="C64" s="38">
        <f>Base!C67</f>
        <v>4</v>
      </c>
      <c r="D64" s="38">
        <f>Base!D67</f>
        <v>49</v>
      </c>
      <c r="E64" s="38">
        <f>Base!E67</f>
        <v>2.4</v>
      </c>
      <c r="F64" s="38">
        <f>Base!F67</f>
        <v>-1</v>
      </c>
      <c r="G64" s="38">
        <f>Base!G67</f>
        <v>18</v>
      </c>
      <c r="H64" s="38">
        <f>Base!H67</f>
        <v>0</v>
      </c>
      <c r="I64" s="38">
        <f>Base!I67</f>
        <v>0</v>
      </c>
      <c r="J64" s="63">
        <f>Base!J67</f>
        <v>0</v>
      </c>
      <c r="K64" s="63">
        <f>Base!K67</f>
        <v>0</v>
      </c>
      <c r="L64" s="63">
        <f>Base!L67</f>
        <v>0</v>
      </c>
      <c r="M64" s="63">
        <f>Base!M67</f>
        <v>0</v>
      </c>
      <c r="N64" s="63">
        <f>Base!N67</f>
        <v>0</v>
      </c>
      <c r="P64" s="33">
        <f t="shared" si="17"/>
        <v>0</v>
      </c>
      <c r="Q64" s="33">
        <f t="shared" si="18"/>
        <v>0</v>
      </c>
      <c r="R64" s="33">
        <f t="shared" si="19"/>
      </c>
    </row>
    <row r="65" spans="1:18" ht="12.75">
      <c r="A65" s="38">
        <f>Base!A68</f>
        <v>59</v>
      </c>
      <c r="B65" s="38" t="str">
        <f>Base!B68</f>
        <v>FARINA DI GAMBERETTI Pelzer</v>
      </c>
      <c r="C65" s="38">
        <f>Base!C68</f>
        <v>4</v>
      </c>
      <c r="D65" s="38">
        <f>Base!D68</f>
        <v>0</v>
      </c>
      <c r="E65" s="38">
        <f>Base!E68</f>
        <v>1.7</v>
      </c>
      <c r="F65" s="38">
        <f>Base!F68</f>
        <v>0</v>
      </c>
      <c r="G65" s="38">
        <f>Base!G68</f>
        <v>58</v>
      </c>
      <c r="H65" s="38">
        <f>Base!H68</f>
        <v>0</v>
      </c>
      <c r="I65" s="38">
        <f>Base!I68</f>
        <v>0</v>
      </c>
      <c r="J65" s="63">
        <f>Base!J68</f>
        <v>0</v>
      </c>
      <c r="K65" s="63">
        <f>Base!K68</f>
        <v>0</v>
      </c>
      <c r="L65" s="63">
        <f>Base!L68</f>
        <v>0</v>
      </c>
      <c r="M65" s="63">
        <f>Base!M68</f>
        <v>0</v>
      </c>
      <c r="N65" s="63">
        <f>Base!N68</f>
        <v>0</v>
      </c>
      <c r="P65" s="33">
        <f t="shared" si="17"/>
        <v>0</v>
      </c>
      <c r="Q65" s="33">
        <f t="shared" si="18"/>
        <v>0</v>
      </c>
      <c r="R65" s="33">
        <f t="shared" si="19"/>
      </c>
    </row>
    <row r="66" spans="1:18" ht="12.75">
      <c r="A66" s="38">
        <f>Base!A69</f>
        <v>60</v>
      </c>
      <c r="B66" s="38" t="str">
        <f>Base!B69</f>
        <v>FARINA DI PESCE LT Pelzer</v>
      </c>
      <c r="C66" s="38">
        <f>Base!C69</f>
        <v>3</v>
      </c>
      <c r="D66" s="38">
        <f>Base!D69</f>
        <v>0</v>
      </c>
      <c r="E66" s="38">
        <f>Base!E69</f>
        <v>8</v>
      </c>
      <c r="F66" s="38">
        <f>Base!F69</f>
        <v>0</v>
      </c>
      <c r="G66" s="38">
        <f>Base!G69</f>
        <v>68</v>
      </c>
      <c r="H66" s="38">
        <f>Base!H69</f>
        <v>0</v>
      </c>
      <c r="I66" s="38">
        <f>Base!I69</f>
        <v>0</v>
      </c>
      <c r="J66" s="63">
        <f>Base!J69</f>
        <v>0</v>
      </c>
      <c r="K66" s="63">
        <f>Base!K69</f>
        <v>0</v>
      </c>
      <c r="L66" s="63">
        <f>Base!L69</f>
        <v>0</v>
      </c>
      <c r="M66" s="63">
        <f>Base!M69</f>
        <v>0</v>
      </c>
      <c r="N66" s="63">
        <f>Base!N69</f>
        <v>0</v>
      </c>
      <c r="P66" s="33">
        <f t="shared" si="17"/>
        <v>0</v>
      </c>
      <c r="Q66" s="33">
        <f t="shared" si="18"/>
        <v>0</v>
      </c>
      <c r="R66" s="33">
        <f t="shared" si="19"/>
      </c>
    </row>
    <row r="67" spans="1:18" ht="12.75">
      <c r="A67" s="38">
        <f>Base!A70</f>
        <v>61</v>
      </c>
      <c r="B67" s="38" t="str">
        <f>Base!B70</f>
        <v>FARINA DI SALMONE 89 LT Pelzer</v>
      </c>
      <c r="C67" s="38">
        <f>Base!C70</f>
        <v>3</v>
      </c>
      <c r="D67" s="38">
        <f>Base!D70</f>
        <v>0</v>
      </c>
      <c r="E67" s="38">
        <f>Base!E70</f>
        <v>9</v>
      </c>
      <c r="F67" s="38">
        <f>Base!F70</f>
        <v>0</v>
      </c>
      <c r="G67" s="38">
        <f>Base!G70</f>
        <v>72</v>
      </c>
      <c r="H67" s="38">
        <f>Base!H70</f>
        <v>0</v>
      </c>
      <c r="I67" s="38">
        <f>Base!I70</f>
        <v>0</v>
      </c>
      <c r="J67" s="63">
        <f>Base!J70</f>
        <v>0</v>
      </c>
      <c r="K67" s="63">
        <f>Base!K70</f>
        <v>0</v>
      </c>
      <c r="L67" s="63">
        <f>Base!L70</f>
        <v>0</v>
      </c>
      <c r="M67" s="63">
        <f>Base!M70</f>
        <v>0</v>
      </c>
      <c r="N67" s="63">
        <f>Base!N70</f>
        <v>0</v>
      </c>
      <c r="P67" s="33">
        <f t="shared" si="17"/>
        <v>0</v>
      </c>
      <c r="Q67" s="33">
        <f t="shared" si="18"/>
        <v>0</v>
      </c>
      <c r="R67" s="33">
        <f t="shared" si="19"/>
      </c>
    </row>
    <row r="68" spans="1:18" ht="12.75">
      <c r="A68" s="38">
        <f>Base!A71</f>
        <v>62</v>
      </c>
      <c r="B68" s="38" t="str">
        <f>Base!B71</f>
        <v>FISH MIX 2000 Pelzer</v>
      </c>
      <c r="C68" s="38">
        <f>Base!C71</f>
        <v>3.7</v>
      </c>
      <c r="D68" s="38">
        <f>Base!D71</f>
        <v>34</v>
      </c>
      <c r="E68" s="38">
        <f>Base!E71</f>
        <v>17</v>
      </c>
      <c r="F68" s="38">
        <f>Base!F71</f>
        <v>3.5</v>
      </c>
      <c r="G68" s="38">
        <f>Base!G71</f>
        <v>34</v>
      </c>
      <c r="H68" s="38">
        <f>Base!H71</f>
        <v>0</v>
      </c>
      <c r="I68" s="38">
        <f>Base!I71</f>
        <v>0</v>
      </c>
      <c r="J68" s="63">
        <f>Base!J71</f>
        <v>0</v>
      </c>
      <c r="K68" s="63">
        <f>Base!K71</f>
        <v>0</v>
      </c>
      <c r="L68" s="63">
        <f>Base!L71</f>
        <v>0</v>
      </c>
      <c r="M68" s="63">
        <f>Base!M71</f>
        <v>0</v>
      </c>
      <c r="N68" s="63">
        <f>Base!N71</f>
        <v>0</v>
      </c>
      <c r="P68" s="33">
        <f t="shared" si="17"/>
        <v>0</v>
      </c>
      <c r="Q68" s="33">
        <f t="shared" si="18"/>
        <v>0</v>
      </c>
      <c r="R68" s="33">
        <f t="shared" si="19"/>
      </c>
    </row>
    <row r="69" spans="1:18" ht="12.75">
      <c r="A69" s="38">
        <f>Base!A72</f>
        <v>63</v>
      </c>
      <c r="B69" s="38" t="str">
        <f>Base!B72</f>
        <v>FISHFOOD BLEND Pelzer</v>
      </c>
      <c r="C69" s="38">
        <f>Base!C72</f>
        <v>3.5</v>
      </c>
      <c r="D69" s="38">
        <f>Base!D72</f>
        <v>41</v>
      </c>
      <c r="E69" s="38">
        <f>Base!E72</f>
        <v>2.1</v>
      </c>
      <c r="F69" s="38">
        <f>Base!F72</f>
        <v>3.3</v>
      </c>
      <c r="G69" s="38">
        <f>Base!G72</f>
        <v>41</v>
      </c>
      <c r="H69" s="38">
        <f>Base!H72</f>
        <v>0</v>
      </c>
      <c r="I69" s="38">
        <f>Base!I72</f>
        <v>0</v>
      </c>
      <c r="J69" s="63">
        <f>Base!J72</f>
        <v>0</v>
      </c>
      <c r="K69" s="63">
        <f>Base!K72</f>
        <v>0</v>
      </c>
      <c r="L69" s="63">
        <f>Base!L72</f>
        <v>0</v>
      </c>
      <c r="M69" s="63">
        <f>Base!M72</f>
        <v>0</v>
      </c>
      <c r="N69" s="63">
        <f>Base!N72</f>
        <v>0</v>
      </c>
      <c r="O69" s="66"/>
      <c r="P69" s="33">
        <f t="shared" si="17"/>
        <v>0</v>
      </c>
      <c r="Q69" s="33">
        <f t="shared" si="18"/>
        <v>0</v>
      </c>
      <c r="R69" s="33">
        <f t="shared" si="19"/>
      </c>
    </row>
    <row r="70" spans="1:18" ht="13.5" thickBot="1">
      <c r="A70" s="38">
        <f>Base!A73</f>
        <v>64</v>
      </c>
      <c r="B70" s="38" t="str">
        <f>Base!B73</f>
        <v>MATRIX+ MIX</v>
      </c>
      <c r="C70" s="38">
        <f>Base!C73</f>
        <v>3.7</v>
      </c>
      <c r="D70" s="38">
        <f>Base!D73</f>
        <v>0</v>
      </c>
      <c r="E70" s="38">
        <f>Base!E73</f>
        <v>6.2</v>
      </c>
      <c r="F70" s="38">
        <f>Base!F73</f>
        <v>3.5</v>
      </c>
      <c r="G70" s="38">
        <f>Base!G73</f>
        <v>29</v>
      </c>
      <c r="H70" s="38">
        <f>Base!H73</f>
        <v>0</v>
      </c>
      <c r="I70" s="38">
        <f>Base!I73</f>
        <v>0</v>
      </c>
      <c r="J70" s="63">
        <f>Base!J73</f>
        <v>0</v>
      </c>
      <c r="K70" s="63">
        <f>Base!K73</f>
        <v>0</v>
      </c>
      <c r="L70" s="63">
        <f>Base!L73</f>
        <v>0</v>
      </c>
      <c r="M70" s="63">
        <f>Base!M73</f>
        <v>0</v>
      </c>
      <c r="N70" s="63">
        <f>Base!N73</f>
        <v>0</v>
      </c>
      <c r="O70" s="66"/>
      <c r="P70" s="33">
        <f t="shared" si="17"/>
        <v>0</v>
      </c>
      <c r="Q70" s="33">
        <f t="shared" si="18"/>
        <v>0</v>
      </c>
      <c r="R70" s="33">
        <f t="shared" si="19"/>
      </c>
    </row>
    <row r="71" spans="1:18" ht="12.75">
      <c r="A71" s="37">
        <f>Base!A74</f>
        <v>65</v>
      </c>
      <c r="B71" s="37" t="str">
        <f>Base!B74</f>
        <v>NATURE SEED MIX Pelzer</v>
      </c>
      <c r="C71" s="37">
        <f>Base!C74</f>
        <v>4</v>
      </c>
      <c r="D71" s="37">
        <f>Base!D74</f>
        <v>43</v>
      </c>
      <c r="E71" s="37">
        <f>Base!E74</f>
        <v>1.9</v>
      </c>
      <c r="F71" s="37">
        <f>Base!F74</f>
        <v>-1</v>
      </c>
      <c r="G71" s="37">
        <f>Base!G74</f>
        <v>17</v>
      </c>
      <c r="H71" s="37">
        <f>Base!H74</f>
        <v>0</v>
      </c>
      <c r="I71" s="37">
        <f>Base!I74</f>
        <v>0</v>
      </c>
      <c r="J71" s="61">
        <f>Base!J74</f>
        <v>0</v>
      </c>
      <c r="K71" s="61">
        <f>Base!K74</f>
        <v>0</v>
      </c>
      <c r="L71" s="61">
        <f>Base!L74</f>
        <v>0</v>
      </c>
      <c r="M71" s="61">
        <f>Base!M74</f>
        <v>0</v>
      </c>
      <c r="N71" s="61">
        <f>Base!N74</f>
        <v>0</v>
      </c>
      <c r="P71" s="33">
        <f t="shared" si="17"/>
        <v>0</v>
      </c>
      <c r="Q71" s="33">
        <f t="shared" si="18"/>
        <v>0</v>
      </c>
      <c r="R71" s="33">
        <f t="shared" si="19"/>
      </c>
    </row>
    <row r="72" spans="1:18" ht="12.75">
      <c r="A72" s="38">
        <f>Base!A75</f>
        <v>66</v>
      </c>
      <c r="B72" s="38" t="str">
        <f>Base!B75</f>
        <v>PEANUTS BLEND Pelzer</v>
      </c>
      <c r="C72" s="38">
        <f>Base!C75</f>
        <v>3.8</v>
      </c>
      <c r="D72" s="38">
        <f>Base!D75</f>
        <v>38</v>
      </c>
      <c r="E72" s="38">
        <f>Base!E75</f>
        <v>18</v>
      </c>
      <c r="F72" s="38">
        <f>Base!F75</f>
        <v>3.5</v>
      </c>
      <c r="G72" s="38">
        <f>Base!G75</f>
        <v>29</v>
      </c>
      <c r="H72" s="38">
        <f>Base!H75</f>
        <v>0</v>
      </c>
      <c r="I72" s="38">
        <f>Base!I75</f>
        <v>0</v>
      </c>
      <c r="J72" s="63">
        <f>Base!J75</f>
        <v>0</v>
      </c>
      <c r="K72" s="63">
        <f>Base!K75</f>
        <v>0</v>
      </c>
      <c r="L72" s="63">
        <f>Base!L75</f>
        <v>0</v>
      </c>
      <c r="M72" s="63">
        <f>Base!M75</f>
        <v>0</v>
      </c>
      <c r="N72" s="63">
        <f>Base!N75</f>
        <v>0</v>
      </c>
      <c r="P72" s="33">
        <f t="shared" si="17"/>
        <v>0</v>
      </c>
      <c r="Q72" s="33">
        <f t="shared" si="18"/>
        <v>0</v>
      </c>
      <c r="R72" s="33">
        <f t="shared" si="19"/>
      </c>
    </row>
    <row r="73" spans="1:18" ht="12.75">
      <c r="A73" s="38">
        <f>Base!A76</f>
        <v>67</v>
      </c>
      <c r="B73" s="38" t="str">
        <f>Base!B76</f>
        <v>PRO MIX Pelzer</v>
      </c>
      <c r="C73" s="38">
        <f>Base!C76</f>
        <v>4</v>
      </c>
      <c r="D73" s="38">
        <f>Base!D76</f>
        <v>42</v>
      </c>
      <c r="E73" s="38">
        <f>Base!E76</f>
        <v>1.9</v>
      </c>
      <c r="F73" s="38">
        <f>Base!F76</f>
        <v>4</v>
      </c>
      <c r="G73" s="38">
        <f>Base!G76</f>
        <v>38</v>
      </c>
      <c r="H73" s="38">
        <f>Base!H76</f>
        <v>0</v>
      </c>
      <c r="I73" s="38">
        <f>Base!I76</f>
        <v>0</v>
      </c>
      <c r="J73" s="63">
        <f>Base!J76</f>
        <v>0</v>
      </c>
      <c r="K73" s="63">
        <f>Base!K76</f>
        <v>0</v>
      </c>
      <c r="L73" s="63">
        <f>Base!L76</f>
        <v>0</v>
      </c>
      <c r="M73" s="63">
        <f>Base!M76</f>
        <v>0</v>
      </c>
      <c r="N73" s="63">
        <f>Base!N76</f>
        <v>0</v>
      </c>
      <c r="P73" s="33">
        <f t="shared" si="17"/>
        <v>0</v>
      </c>
      <c r="Q73" s="33">
        <f t="shared" si="18"/>
        <v>0</v>
      </c>
      <c r="R73" s="33">
        <f t="shared" si="19"/>
      </c>
    </row>
    <row r="74" spans="1:18" ht="12.75">
      <c r="A74" s="38">
        <f>Base!A77</f>
        <v>68</v>
      </c>
      <c r="B74" s="38" t="str">
        <f>Base!B77</f>
        <v>RED SEED MIX Pelzer</v>
      </c>
      <c r="C74" s="38">
        <f>Base!C77</f>
        <v>4</v>
      </c>
      <c r="D74" s="38">
        <f>Base!D77</f>
        <v>43</v>
      </c>
      <c r="E74" s="38">
        <f>Base!E77</f>
        <v>1.9</v>
      </c>
      <c r="F74" s="38">
        <f>Base!F77</f>
        <v>-1</v>
      </c>
      <c r="G74" s="38">
        <f>Base!G77</f>
        <v>17</v>
      </c>
      <c r="H74" s="38">
        <f>Base!H77</f>
        <v>0</v>
      </c>
      <c r="I74" s="38">
        <f>Base!I77</f>
        <v>0</v>
      </c>
      <c r="J74" s="63">
        <f>Base!J77</f>
        <v>0</v>
      </c>
      <c r="K74" s="63">
        <f>Base!K77</f>
        <v>0</v>
      </c>
      <c r="L74" s="63">
        <f>Base!L77</f>
        <v>0</v>
      </c>
      <c r="M74" s="63">
        <f>Base!M77</f>
        <v>0</v>
      </c>
      <c r="N74" s="63">
        <f>Base!N77</f>
        <v>0</v>
      </c>
      <c r="P74" s="33">
        <f t="shared" si="17"/>
        <v>0</v>
      </c>
      <c r="Q74" s="33">
        <f t="shared" si="18"/>
        <v>0</v>
      </c>
      <c r="R74" s="33">
        <f t="shared" si="19"/>
      </c>
    </row>
    <row r="75" spans="1:18" ht="12.75">
      <c r="A75" s="38">
        <f>Base!A78</f>
        <v>69</v>
      </c>
      <c r="B75" s="38" t="str">
        <f>Base!B78</f>
        <v>RIVER CLASSIC Pelzer</v>
      </c>
      <c r="C75" s="38">
        <f>Base!C78</f>
        <v>3.5</v>
      </c>
      <c r="D75" s="38">
        <f>Base!D78</f>
        <v>36</v>
      </c>
      <c r="E75" s="38">
        <f>Base!E78</f>
        <v>1.6</v>
      </c>
      <c r="F75" s="38">
        <f>Base!F78</f>
        <v>3.1</v>
      </c>
      <c r="G75" s="38">
        <f>Base!G78</f>
        <v>28</v>
      </c>
      <c r="H75" s="38">
        <f>Base!H78</f>
        <v>0</v>
      </c>
      <c r="I75" s="38">
        <f>Base!I78</f>
        <v>0</v>
      </c>
      <c r="J75" s="63">
        <f>Base!J78</f>
        <v>0</v>
      </c>
      <c r="K75" s="63">
        <f>Base!K78</f>
        <v>0</v>
      </c>
      <c r="L75" s="63">
        <f>Base!L78</f>
        <v>0</v>
      </c>
      <c r="M75" s="63">
        <f>Base!M78</f>
        <v>0</v>
      </c>
      <c r="N75" s="63">
        <f>Base!N78</f>
        <v>0</v>
      </c>
      <c r="P75" s="33">
        <f t="shared" si="17"/>
        <v>0</v>
      </c>
      <c r="Q75" s="33">
        <f t="shared" si="18"/>
        <v>0</v>
      </c>
      <c r="R75" s="33">
        <f t="shared" si="19"/>
      </c>
    </row>
    <row r="76" spans="1:18" ht="12.75">
      <c r="A76" s="38">
        <f>Base!A79</f>
        <v>70</v>
      </c>
      <c r="B76" s="38" t="str">
        <f>Base!B79</f>
        <v>ROBIN RED Pelzer</v>
      </c>
      <c r="C76" s="38">
        <f>Base!C79</f>
        <v>5</v>
      </c>
      <c r="D76" s="38">
        <f>Base!D79</f>
        <v>65</v>
      </c>
      <c r="E76" s="38">
        <f>Base!E79</f>
        <v>8</v>
      </c>
      <c r="F76" s="38">
        <f>Base!F79</f>
        <v>-1</v>
      </c>
      <c r="G76" s="38">
        <f>Base!G79</f>
        <v>12</v>
      </c>
      <c r="H76" s="38">
        <f>Base!H79</f>
        <v>0</v>
      </c>
      <c r="I76" s="38">
        <f>Base!I79</f>
        <v>0</v>
      </c>
      <c r="J76" s="63">
        <f>Base!J79</f>
        <v>0</v>
      </c>
      <c r="K76" s="63">
        <f>Base!K79</f>
        <v>0</v>
      </c>
      <c r="L76" s="63">
        <f>Base!L79</f>
        <v>0</v>
      </c>
      <c r="M76" s="63">
        <f>Base!M79</f>
        <v>0</v>
      </c>
      <c r="N76" s="63">
        <f>Base!N79</f>
        <v>0</v>
      </c>
      <c r="P76" s="33">
        <f t="shared" si="17"/>
        <v>0</v>
      </c>
      <c r="Q76" s="33">
        <f t="shared" si="18"/>
        <v>0</v>
      </c>
      <c r="R76" s="33">
        <f t="shared" si="19"/>
      </c>
    </row>
    <row r="77" spans="1:18" ht="12.75">
      <c r="A77" s="38">
        <f>Base!A80</f>
        <v>71</v>
      </c>
      <c r="B77" s="38" t="str">
        <f>Base!B80</f>
        <v>SUSHI IMPERIAL MIX</v>
      </c>
      <c r="C77" s="38">
        <f>Base!C80</f>
        <v>4</v>
      </c>
      <c r="D77" s="38">
        <f>Base!D80</f>
        <v>0</v>
      </c>
      <c r="E77" s="38">
        <f>Base!E80</f>
        <v>6.3</v>
      </c>
      <c r="F77" s="38">
        <f>Base!F80</f>
        <v>3.5</v>
      </c>
      <c r="G77" s="38">
        <f>Base!G80</f>
        <v>29.8</v>
      </c>
      <c r="H77" s="38">
        <f>Base!H80</f>
        <v>0</v>
      </c>
      <c r="I77" s="38">
        <f>Base!I80</f>
        <v>0</v>
      </c>
      <c r="J77" s="63">
        <f>Base!J80</f>
        <v>0</v>
      </c>
      <c r="K77" s="63">
        <f>Base!K80</f>
        <v>0</v>
      </c>
      <c r="L77" s="63">
        <f>Base!L80</f>
        <v>0</v>
      </c>
      <c r="M77" s="63">
        <f>Base!M80</f>
        <v>0</v>
      </c>
      <c r="N77" s="63">
        <f>Base!N80</f>
        <v>0</v>
      </c>
      <c r="P77" s="33">
        <f t="shared" si="17"/>
        <v>0</v>
      </c>
      <c r="Q77" s="33">
        <f t="shared" si="18"/>
        <v>0</v>
      </c>
      <c r="R77" s="33">
        <f t="shared" si="19"/>
      </c>
    </row>
    <row r="78" spans="1:18" ht="13.5" thickBot="1">
      <c r="A78" s="38">
        <f>Base!A81</f>
        <v>72</v>
      </c>
      <c r="B78" s="38" t="str">
        <f>Base!B81</f>
        <v>MIX DI BASE</v>
      </c>
      <c r="C78" s="38">
        <f>Base!C81</f>
        <v>4.4</v>
      </c>
      <c r="D78" s="38">
        <f>Base!D81</f>
        <v>66.16</v>
      </c>
      <c r="E78" s="38">
        <f>Base!E81</f>
        <v>4.83</v>
      </c>
      <c r="F78" s="38">
        <f>Base!F81</f>
        <v>4.15</v>
      </c>
      <c r="G78" s="38">
        <f>Base!G81</f>
        <v>17.5</v>
      </c>
      <c r="H78" s="38">
        <f>Base!H81</f>
        <v>0</v>
      </c>
      <c r="I78" s="38">
        <f>Base!I81</f>
        <v>0</v>
      </c>
      <c r="J78" s="63">
        <f>Base!J81</f>
        <v>0</v>
      </c>
      <c r="K78" s="63">
        <f>Base!K81</f>
        <v>0</v>
      </c>
      <c r="L78" s="63">
        <f>Base!L81</f>
        <v>0</v>
      </c>
      <c r="M78" s="63">
        <f>Base!M81</f>
        <v>0</v>
      </c>
      <c r="N78" s="63">
        <f>Base!N81</f>
        <v>0</v>
      </c>
      <c r="P78" s="33">
        <f t="shared" si="17"/>
        <v>0</v>
      </c>
      <c r="Q78" s="33">
        <f t="shared" si="18"/>
        <v>0</v>
      </c>
      <c r="R78" s="33">
        <f t="shared" si="19"/>
      </c>
    </row>
    <row r="79" spans="1:18" ht="13.5" thickBot="1">
      <c r="A79" s="175" t="str">
        <f>Base!A82</f>
        <v>U</v>
      </c>
      <c r="B79" s="175" t="str">
        <f>Base!B82</f>
        <v>ALBUME D'UOVO</v>
      </c>
      <c r="C79" s="175">
        <f>Base!C82</f>
        <v>3</v>
      </c>
      <c r="D79" s="175">
        <f>Base!D82</f>
        <v>0</v>
      </c>
      <c r="E79" s="175">
        <f>Base!E82</f>
        <v>1</v>
      </c>
      <c r="F79" s="175">
        <f>Base!F82</f>
        <v>0</v>
      </c>
      <c r="G79" s="175">
        <f>Base!G82</f>
        <v>10.7</v>
      </c>
      <c r="H79" s="175">
        <f>Base!H82</f>
        <v>0</v>
      </c>
      <c r="I79" s="175">
        <f>Base!I82</f>
        <v>0</v>
      </c>
      <c r="J79" s="176">
        <f>Base!J82</f>
        <v>0</v>
      </c>
      <c r="K79" s="176">
        <f>Base!K82</f>
        <v>0</v>
      </c>
      <c r="L79" s="176">
        <f>Base!L82</f>
        <v>0</v>
      </c>
      <c r="M79" s="176">
        <f>Base!M82</f>
        <v>0</v>
      </c>
      <c r="N79" s="176">
        <f>Base!N82</f>
        <v>0</v>
      </c>
      <c r="P79" s="34"/>
      <c r="Q79" s="34"/>
      <c r="R79" s="34"/>
    </row>
    <row r="80" spans="1:14" ht="12.75">
      <c r="A80" s="37" t="str">
        <f>Base!A83</f>
        <v>U</v>
      </c>
      <c r="B80" s="37" t="str">
        <f>Base!B83</f>
        <v>UOVA Personalizzato (gr)</v>
      </c>
      <c r="C80" s="37">
        <f>Base!C83</f>
        <v>0</v>
      </c>
      <c r="D80" s="37">
        <f>Base!D83</f>
        <v>0</v>
      </c>
      <c r="E80" s="37">
        <f>Base!E83</f>
        <v>11.1</v>
      </c>
      <c r="F80" s="37">
        <f>Base!F83</f>
        <v>0</v>
      </c>
      <c r="G80" s="37">
        <f>Base!G83</f>
        <v>13</v>
      </c>
      <c r="H80" s="37">
        <f>Base!H83</f>
        <v>0</v>
      </c>
      <c r="I80" s="37">
        <f>Base!I83</f>
        <v>0</v>
      </c>
      <c r="J80" s="37">
        <f>Base!J83</f>
        <v>0</v>
      </c>
      <c r="K80" s="37">
        <f>Base!K83</f>
        <v>0</v>
      </c>
      <c r="L80" s="37">
        <f>Base!L83</f>
        <v>0</v>
      </c>
      <c r="M80" s="37">
        <f>Base!M83</f>
        <v>0</v>
      </c>
      <c r="N80" s="37">
        <f>Base!N83</f>
        <v>0</v>
      </c>
    </row>
    <row r="81" spans="1:14" ht="13.5" thickBot="1">
      <c r="A81" s="39" t="str">
        <f>Base!A84</f>
        <v>U</v>
      </c>
      <c r="B81" s="39" t="str">
        <f>Base!B84</f>
        <v>NUM. DI UOVA (MEDIE 52gr)</v>
      </c>
      <c r="C81" s="39">
        <f>Base!C84</f>
        <v>0</v>
      </c>
      <c r="D81" s="39">
        <f>Base!D84</f>
        <v>0</v>
      </c>
      <c r="E81" s="39">
        <f>Base!E84</f>
        <v>11.1</v>
      </c>
      <c r="F81" s="39">
        <f>Base!F84</f>
        <v>0</v>
      </c>
      <c r="G81" s="39">
        <f>Base!G84</f>
        <v>13</v>
      </c>
      <c r="H81" s="39">
        <f>Base!H84</f>
        <v>0</v>
      </c>
      <c r="I81" s="39">
        <f>Base!I84</f>
        <v>0</v>
      </c>
      <c r="J81" s="39">
        <f>Base!J84</f>
        <v>0</v>
      </c>
      <c r="K81" s="39">
        <f>Base!K84</f>
        <v>0</v>
      </c>
      <c r="L81" s="39">
        <f>Base!L84</f>
        <v>0</v>
      </c>
      <c r="M81" s="39">
        <f>Base!M84</f>
        <v>0</v>
      </c>
      <c r="N81" s="39">
        <f>Base!N84</f>
        <v>0</v>
      </c>
    </row>
    <row r="82" spans="1:14" ht="12.75">
      <c r="A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</sheetData>
  <mergeCells count="2">
    <mergeCell ref="AB5:AG5"/>
    <mergeCell ref="V5:Z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N31"/>
  <sheetViews>
    <sheetView workbookViewId="0" topLeftCell="G3">
      <selection activeCell="E3" sqref="E3"/>
    </sheetView>
  </sheetViews>
  <sheetFormatPr defaultColWidth="9.140625" defaultRowHeight="12.75"/>
  <cols>
    <col min="1" max="1" width="2.7109375" style="27" bestFit="1" customWidth="1"/>
    <col min="2" max="2" width="26.7109375" style="27" customWidth="1"/>
    <col min="3" max="3" width="7.8515625" style="27" customWidth="1"/>
    <col min="4" max="4" width="8.8515625" style="27" customWidth="1"/>
    <col min="5" max="5" width="5.57421875" style="27" customWidth="1"/>
    <col min="6" max="6" width="10.57421875" style="27" customWidth="1"/>
    <col min="7" max="7" width="12.28125" style="27" customWidth="1"/>
    <col min="8" max="8" width="2.7109375" style="27" customWidth="1"/>
    <col min="9" max="9" width="7.7109375" style="27" customWidth="1"/>
    <col min="10" max="10" width="10.00390625" style="27" customWidth="1"/>
    <col min="11" max="11" width="7.28125" style="27" customWidth="1"/>
    <col min="12" max="13" width="8.7109375" style="27" customWidth="1"/>
    <col min="14" max="14" width="10.57421875" style="27" customWidth="1"/>
    <col min="15" max="73" width="9.140625" style="27" customWidth="1"/>
  </cols>
  <sheetData>
    <row r="1" spans="1:14" ht="44.25" thickBot="1">
      <c r="A1" s="129"/>
      <c r="B1" s="295" t="str">
        <f>Base!B85</f>
        <v>Mix Bilanciato</v>
      </c>
      <c r="C1" s="296"/>
      <c r="D1" s="296"/>
      <c r="E1" s="296"/>
      <c r="F1" s="296"/>
      <c r="G1" s="297"/>
      <c r="H1" s="129"/>
      <c r="I1" s="129"/>
      <c r="J1" s="129"/>
      <c r="K1" s="129"/>
      <c r="L1" s="129"/>
      <c r="M1" s="129"/>
      <c r="N1" s="129"/>
    </row>
    <row r="2" spans="1:14" ht="13.5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3.5" thickBot="1">
      <c r="A3" s="129"/>
      <c r="B3" s="130" t="s">
        <v>62</v>
      </c>
      <c r="C3" s="131" t="s">
        <v>32</v>
      </c>
      <c r="D3" s="131" t="s">
        <v>63</v>
      </c>
      <c r="E3" s="131" t="s">
        <v>48</v>
      </c>
      <c r="F3" s="131" t="s">
        <v>64</v>
      </c>
      <c r="G3" s="131" t="s">
        <v>65</v>
      </c>
      <c r="H3" s="129"/>
      <c r="I3" s="131" t="s">
        <v>35</v>
      </c>
      <c r="J3" s="131" t="s">
        <v>66</v>
      </c>
      <c r="K3" s="131" t="s">
        <v>67</v>
      </c>
      <c r="L3" s="131" t="s">
        <v>46</v>
      </c>
      <c r="M3" s="131" t="s">
        <v>48</v>
      </c>
      <c r="N3" s="131" t="s">
        <v>64</v>
      </c>
    </row>
    <row r="4" spans="1:14" ht="12.75">
      <c r="A4" s="132">
        <v>1</v>
      </c>
      <c r="B4" s="133" t="str">
        <f>IF(Matteo!$T$7&lt;&gt;0,Matteo!U7," ")</f>
        <v> </v>
      </c>
      <c r="C4" s="134" t="str">
        <f>IF(Matteo!$T$7&lt;&gt;0,Matteo!V7," ")</f>
        <v> </v>
      </c>
      <c r="D4" s="135" t="str">
        <f>IF(Matteo!$T$7&lt;&gt;0,Matteo!W7," ")</f>
        <v> </v>
      </c>
      <c r="E4" s="135" t="str">
        <f>IF(Matteo!$T$7&lt;&gt;0,Matteo!X7," ")</f>
        <v> </v>
      </c>
      <c r="F4" s="136" t="str">
        <f>IF(Matteo!$T$7&lt;&gt;0,Matteo!Y7," ")</f>
        <v> </v>
      </c>
      <c r="G4" s="135" t="str">
        <f>IF(Matteo!$T$7&lt;&gt;0,Matteo!Z7," ")</f>
        <v> </v>
      </c>
      <c r="H4" s="137">
        <v>1</v>
      </c>
      <c r="I4" s="134" t="str">
        <f>IF(Matteo!$T$7&lt;&gt;0,Matteo!AB7," ")</f>
        <v> </v>
      </c>
      <c r="J4" s="138" t="str">
        <f>IF(Matteo!$T$7&lt;&gt;0,Matteo!AC7," ")</f>
        <v> </v>
      </c>
      <c r="K4" s="138" t="str">
        <f>IF(Matteo!$T$7&lt;&gt;0,Matteo!AD7," ")</f>
        <v> </v>
      </c>
      <c r="L4" s="138" t="str">
        <f>IF(Matteo!$T$7&lt;&gt;0,Matteo!AE7," ")</f>
        <v> </v>
      </c>
      <c r="M4" s="138" t="str">
        <f>IF(Matteo!$T$7&lt;&gt;0,Matteo!AF7," ")</f>
        <v> </v>
      </c>
      <c r="N4" s="138" t="str">
        <f>IF(Matteo!$T$7&lt;&gt;0,Matteo!AG7," ")</f>
        <v> </v>
      </c>
    </row>
    <row r="5" spans="1:14" ht="12.75">
      <c r="A5" s="139">
        <v>2</v>
      </c>
      <c r="B5" s="140" t="str">
        <f>IF(Matteo!$T$7&lt;&gt;0,Matteo!U8," ")</f>
        <v> </v>
      </c>
      <c r="C5" s="141" t="str">
        <f>IF(Matteo!$T$7&lt;&gt;0,Matteo!V8," ")</f>
        <v> </v>
      </c>
      <c r="D5" s="142" t="str">
        <f>IF(Matteo!$T$7&lt;&gt;0,Matteo!W8," ")</f>
        <v> </v>
      </c>
      <c r="E5" s="142" t="str">
        <f>IF(Matteo!$T$7&lt;&gt;0,Matteo!X8," ")</f>
        <v> </v>
      </c>
      <c r="F5" s="143" t="str">
        <f>IF(Matteo!$T$7&lt;&gt;0,Matteo!Y8," ")</f>
        <v> </v>
      </c>
      <c r="G5" s="142" t="str">
        <f>IF(Matteo!$T$7&lt;&gt;0,Matteo!Z8," ")</f>
        <v> </v>
      </c>
      <c r="H5" s="144">
        <v>2</v>
      </c>
      <c r="I5" s="141" t="str">
        <f>IF(Matteo!$T$7&lt;&gt;0,Matteo!AB8," ")</f>
        <v> </v>
      </c>
      <c r="J5" s="145" t="str">
        <f>IF(Matteo!$T$7&lt;&gt;0,Matteo!AC8," ")</f>
        <v> </v>
      </c>
      <c r="K5" s="145" t="str">
        <f>IF(Matteo!$T$7&lt;&gt;0,Matteo!AD8," ")</f>
        <v> </v>
      </c>
      <c r="L5" s="145" t="str">
        <f>IF(Matteo!$T$7&lt;&gt;0,Matteo!AE8," ")</f>
        <v> </v>
      </c>
      <c r="M5" s="145" t="str">
        <f>IF(Matteo!$T$7&lt;&gt;0,Matteo!AF8," ")</f>
        <v> </v>
      </c>
      <c r="N5" s="145" t="str">
        <f>IF(Matteo!$T$7&lt;&gt;0,Matteo!AG8," ")</f>
        <v> </v>
      </c>
    </row>
    <row r="6" spans="1:14" ht="12.75">
      <c r="A6" s="139">
        <v>3</v>
      </c>
      <c r="B6" s="140" t="str">
        <f>IF(Matteo!$T$7&lt;&gt;0,Matteo!U9," ")</f>
        <v> </v>
      </c>
      <c r="C6" s="141" t="str">
        <f>IF(Matteo!$T$7&lt;&gt;0,Matteo!V9," ")</f>
        <v> </v>
      </c>
      <c r="D6" s="142" t="str">
        <f>IF(Matteo!$T$7&lt;&gt;0,Matteo!W9," ")</f>
        <v> </v>
      </c>
      <c r="E6" s="142" t="str">
        <f>IF(Matteo!$T$7&lt;&gt;0,Matteo!X9," ")</f>
        <v> </v>
      </c>
      <c r="F6" s="143" t="str">
        <f>IF(Matteo!$T$7&lt;&gt;0,Matteo!Y9," ")</f>
        <v> </v>
      </c>
      <c r="G6" s="142" t="str">
        <f>IF(Matteo!$T$7&lt;&gt;0,Matteo!Z9," ")</f>
        <v> </v>
      </c>
      <c r="H6" s="144">
        <v>3</v>
      </c>
      <c r="I6" s="141" t="str">
        <f>IF(Matteo!$T$7&lt;&gt;0,Matteo!AB9," ")</f>
        <v> </v>
      </c>
      <c r="J6" s="145" t="str">
        <f>IF(Matteo!$T$7&lt;&gt;0,Matteo!AC9," ")</f>
        <v> </v>
      </c>
      <c r="K6" s="145" t="str">
        <f>IF(Matteo!$T$7&lt;&gt;0,Matteo!AD9," ")</f>
        <v> </v>
      </c>
      <c r="L6" s="145" t="str">
        <f>IF(Matteo!$T$7&lt;&gt;0,Matteo!AE9," ")</f>
        <v> </v>
      </c>
      <c r="M6" s="145" t="str">
        <f>IF(Matteo!$T$7&lt;&gt;0,Matteo!AF9," ")</f>
        <v> </v>
      </c>
      <c r="N6" s="145" t="str">
        <f>IF(Matteo!$T$7&lt;&gt;0,Matteo!AG9," ")</f>
        <v> </v>
      </c>
    </row>
    <row r="7" spans="1:14" ht="12.75">
      <c r="A7" s="139">
        <v>4</v>
      </c>
      <c r="B7" s="140" t="str">
        <f>IF(Matteo!$T$7&lt;&gt;0,Matteo!U10," ")</f>
        <v> </v>
      </c>
      <c r="C7" s="141" t="str">
        <f>IF(Matteo!$T$7&lt;&gt;0,Matteo!V10," ")</f>
        <v> </v>
      </c>
      <c r="D7" s="142" t="str">
        <f>IF(Matteo!$T$7&lt;&gt;0,Matteo!W10," ")</f>
        <v> </v>
      </c>
      <c r="E7" s="142" t="str">
        <f>IF(Matteo!$T$7&lt;&gt;0,Matteo!X10," ")</f>
        <v> </v>
      </c>
      <c r="F7" s="143" t="str">
        <f>IF(Matteo!$T$7&lt;&gt;0,Matteo!Y10," ")</f>
        <v> </v>
      </c>
      <c r="G7" s="142" t="str">
        <f>IF(Matteo!$T$7&lt;&gt;0,Matteo!Z10," ")</f>
        <v> </v>
      </c>
      <c r="H7" s="144">
        <v>4</v>
      </c>
      <c r="I7" s="141" t="str">
        <f>IF(Matteo!$T$7&lt;&gt;0,Matteo!AB10," ")</f>
        <v> </v>
      </c>
      <c r="J7" s="145" t="str">
        <f>IF(Matteo!$T$7&lt;&gt;0,Matteo!AC10," ")</f>
        <v> </v>
      </c>
      <c r="K7" s="145" t="str">
        <f>IF(Matteo!$T$7&lt;&gt;0,Matteo!AD10," ")</f>
        <v> </v>
      </c>
      <c r="L7" s="145" t="str">
        <f>IF(Matteo!$T$7&lt;&gt;0,Matteo!AE10," ")</f>
        <v> </v>
      </c>
      <c r="M7" s="145" t="str">
        <f>IF(Matteo!$T$7&lt;&gt;0,Matteo!AF10," ")</f>
        <v> </v>
      </c>
      <c r="N7" s="145" t="str">
        <f>IF(Matteo!$T$7&lt;&gt;0,Matteo!AG10," ")</f>
        <v> </v>
      </c>
    </row>
    <row r="8" spans="1:14" ht="12.75">
      <c r="A8" s="139">
        <v>5</v>
      </c>
      <c r="B8" s="140" t="str">
        <f>IF(Matteo!$T$7&lt;&gt;0,Matteo!U11," ")</f>
        <v> </v>
      </c>
      <c r="C8" s="141" t="str">
        <f>IF(Matteo!$T$7&lt;&gt;0,Matteo!V11," ")</f>
        <v> </v>
      </c>
      <c r="D8" s="142" t="str">
        <f>IF(Matteo!$T$7&lt;&gt;0,Matteo!W11," ")</f>
        <v> </v>
      </c>
      <c r="E8" s="142" t="str">
        <f>IF(Matteo!$T$7&lt;&gt;0,Matteo!X11," ")</f>
        <v> </v>
      </c>
      <c r="F8" s="143" t="str">
        <f>IF(Matteo!$T$7&lt;&gt;0,Matteo!Y11," ")</f>
        <v> </v>
      </c>
      <c r="G8" s="142" t="str">
        <f>IF(Matteo!$T$7&lt;&gt;0,Matteo!Z11," ")</f>
        <v> </v>
      </c>
      <c r="H8" s="144">
        <v>5</v>
      </c>
      <c r="I8" s="141" t="str">
        <f>IF(Matteo!$T$7&lt;&gt;0,Matteo!AB11," ")</f>
        <v> </v>
      </c>
      <c r="J8" s="145" t="str">
        <f>IF(Matteo!$T$7&lt;&gt;0,Matteo!AC11," ")</f>
        <v> </v>
      </c>
      <c r="K8" s="145" t="str">
        <f>IF(Matteo!$T$7&lt;&gt;0,Matteo!AD11," ")</f>
        <v> </v>
      </c>
      <c r="L8" s="145" t="str">
        <f>IF(Matteo!$T$7&lt;&gt;0,Matteo!AE11," ")</f>
        <v> </v>
      </c>
      <c r="M8" s="145" t="str">
        <f>IF(Matteo!$T$7&lt;&gt;0,Matteo!AF11," ")</f>
        <v> </v>
      </c>
      <c r="N8" s="145" t="str">
        <f>IF(Matteo!$T$7&lt;&gt;0,Matteo!AG11," ")</f>
        <v> </v>
      </c>
    </row>
    <row r="9" spans="1:14" ht="12.75">
      <c r="A9" s="139">
        <v>6</v>
      </c>
      <c r="B9" s="140" t="str">
        <f>IF(Matteo!$T$7&lt;&gt;0,Matteo!U12," ")</f>
        <v> </v>
      </c>
      <c r="C9" s="141" t="str">
        <f>IF(Matteo!$T$7&lt;&gt;0,Matteo!V12," ")</f>
        <v> </v>
      </c>
      <c r="D9" s="142" t="str">
        <f>IF(Matteo!$T$7&lt;&gt;0,Matteo!W12," ")</f>
        <v> </v>
      </c>
      <c r="E9" s="142" t="str">
        <f>IF(Matteo!$T$7&lt;&gt;0,Matteo!X12," ")</f>
        <v> </v>
      </c>
      <c r="F9" s="143" t="str">
        <f>IF(Matteo!$T$7&lt;&gt;0,Matteo!Y12," ")</f>
        <v> </v>
      </c>
      <c r="G9" s="142" t="str">
        <f>IF(Matteo!$T$7&lt;&gt;0,Matteo!Z12," ")</f>
        <v> </v>
      </c>
      <c r="H9" s="144">
        <v>6</v>
      </c>
      <c r="I9" s="141" t="str">
        <f>IF(Matteo!$T$7&lt;&gt;0,Matteo!AB12," ")</f>
        <v> </v>
      </c>
      <c r="J9" s="145" t="str">
        <f>IF(Matteo!$T$7&lt;&gt;0,Matteo!AC12," ")</f>
        <v> </v>
      </c>
      <c r="K9" s="145" t="str">
        <f>IF(Matteo!$T$7&lt;&gt;0,Matteo!AD12," ")</f>
        <v> </v>
      </c>
      <c r="L9" s="145" t="str">
        <f>IF(Matteo!$T$7&lt;&gt;0,Matteo!AE12," ")</f>
        <v> </v>
      </c>
      <c r="M9" s="145" t="str">
        <f>IF(Matteo!$T$7&lt;&gt;0,Matteo!AF12," ")</f>
        <v> </v>
      </c>
      <c r="N9" s="145" t="str">
        <f>IF(Matteo!$T$7&lt;&gt;0,Matteo!AG12," ")</f>
        <v> </v>
      </c>
    </row>
    <row r="10" spans="1:14" ht="12.75">
      <c r="A10" s="139">
        <v>7</v>
      </c>
      <c r="B10" s="140" t="str">
        <f>IF(Matteo!$T$7&lt;&gt;0,Matteo!U13," ")</f>
        <v> </v>
      </c>
      <c r="C10" s="141" t="str">
        <f>IF(Matteo!$T$7&lt;&gt;0,Matteo!V13," ")</f>
        <v> </v>
      </c>
      <c r="D10" s="142" t="str">
        <f>IF(Matteo!$T$7&lt;&gt;0,Matteo!W13," ")</f>
        <v> </v>
      </c>
      <c r="E10" s="142" t="str">
        <f>IF(Matteo!$T$7&lt;&gt;0,Matteo!X13," ")</f>
        <v> </v>
      </c>
      <c r="F10" s="143" t="str">
        <f>IF(Matteo!$T$7&lt;&gt;0,Matteo!Y13," ")</f>
        <v> </v>
      </c>
      <c r="G10" s="142" t="str">
        <f>IF(Matteo!$T$7&lt;&gt;0,Matteo!Z13," ")</f>
        <v> </v>
      </c>
      <c r="H10" s="144">
        <v>7</v>
      </c>
      <c r="I10" s="141" t="str">
        <f>IF(Matteo!$T$7&lt;&gt;0,Matteo!AB13," ")</f>
        <v> </v>
      </c>
      <c r="J10" s="145" t="str">
        <f>IF(Matteo!$T$7&lt;&gt;0,Matteo!AC13," ")</f>
        <v> </v>
      </c>
      <c r="K10" s="145" t="str">
        <f>IF(Matteo!$T$7&lt;&gt;0,Matteo!AD13," ")</f>
        <v> </v>
      </c>
      <c r="L10" s="145" t="str">
        <f>IF(Matteo!$T$7&lt;&gt;0,Matteo!AE13," ")</f>
        <v> </v>
      </c>
      <c r="M10" s="145" t="str">
        <f>IF(Matteo!$T$7&lt;&gt;0,Matteo!AF13," ")</f>
        <v> </v>
      </c>
      <c r="N10" s="145" t="str">
        <f>IF(Matteo!$T$7&lt;&gt;0,Matteo!AG13," ")</f>
        <v> </v>
      </c>
    </row>
    <row r="11" spans="1:14" ht="12.75">
      <c r="A11" s="139">
        <v>8</v>
      </c>
      <c r="B11" s="140" t="str">
        <f>IF(Matteo!$T$7&lt;&gt;0,Matteo!U14," ")</f>
        <v> </v>
      </c>
      <c r="C11" s="141" t="str">
        <f>IF(Matteo!$T$7&lt;&gt;0,Matteo!V14," ")</f>
        <v> </v>
      </c>
      <c r="D11" s="142" t="str">
        <f>IF(Matteo!$T$7&lt;&gt;0,Matteo!W14," ")</f>
        <v> </v>
      </c>
      <c r="E11" s="142" t="str">
        <f>IF(Matteo!$T$7&lt;&gt;0,Matteo!X14," ")</f>
        <v> </v>
      </c>
      <c r="F11" s="143" t="str">
        <f>IF(Matteo!$T$7&lt;&gt;0,Matteo!Y14," ")</f>
        <v> </v>
      </c>
      <c r="G11" s="142" t="str">
        <f>IF(Matteo!$T$7&lt;&gt;0,Matteo!Z14," ")</f>
        <v> </v>
      </c>
      <c r="H11" s="144">
        <v>8</v>
      </c>
      <c r="I11" s="141" t="str">
        <f>IF(Matteo!$T$7&lt;&gt;0,Matteo!AB14," ")</f>
        <v> </v>
      </c>
      <c r="J11" s="145" t="str">
        <f>IF(Matteo!$T$7&lt;&gt;0,Matteo!AC14," ")</f>
        <v> </v>
      </c>
      <c r="K11" s="145" t="str">
        <f>IF(Matteo!$T$7&lt;&gt;0,Matteo!AD14," ")</f>
        <v> </v>
      </c>
      <c r="L11" s="145" t="str">
        <f>IF(Matteo!$T$7&lt;&gt;0,Matteo!AE14," ")</f>
        <v> </v>
      </c>
      <c r="M11" s="145" t="str">
        <f>IF(Matteo!$T$7&lt;&gt;0,Matteo!AF14," ")</f>
        <v> </v>
      </c>
      <c r="N11" s="145" t="str">
        <f>IF(Matteo!$T$7&lt;&gt;0,Matteo!AG14," ")</f>
        <v> </v>
      </c>
    </row>
    <row r="12" spans="1:14" ht="12.75">
      <c r="A12" s="139">
        <v>9</v>
      </c>
      <c r="B12" s="140" t="str">
        <f>IF(Matteo!$T$7&lt;&gt;0,Matteo!U15," ")</f>
        <v> </v>
      </c>
      <c r="C12" s="141" t="str">
        <f>IF(Matteo!$T$7&lt;&gt;0,Matteo!V15," ")</f>
        <v> </v>
      </c>
      <c r="D12" s="142" t="str">
        <f>IF(Matteo!$T$7&lt;&gt;0,Matteo!W15," ")</f>
        <v> </v>
      </c>
      <c r="E12" s="142" t="str">
        <f>IF(Matteo!$T$7&lt;&gt;0,Matteo!X15," ")</f>
        <v> </v>
      </c>
      <c r="F12" s="143" t="str">
        <f>IF(Matteo!$T$7&lt;&gt;0,Matteo!Y15," ")</f>
        <v> </v>
      </c>
      <c r="G12" s="142" t="str">
        <f>IF(Matteo!$T$7&lt;&gt;0,Matteo!Z15," ")</f>
        <v> </v>
      </c>
      <c r="H12" s="144">
        <v>9</v>
      </c>
      <c r="I12" s="141" t="str">
        <f>IF(Matteo!$T$7&lt;&gt;0,Matteo!AB15," ")</f>
        <v> </v>
      </c>
      <c r="J12" s="145" t="str">
        <f>IF(Matteo!$T$7&lt;&gt;0,Matteo!AC15," ")</f>
        <v> </v>
      </c>
      <c r="K12" s="145" t="str">
        <f>IF(Matteo!$T$7&lt;&gt;0,Matteo!AD15," ")</f>
        <v> </v>
      </c>
      <c r="L12" s="145" t="str">
        <f>IF(Matteo!$T$7&lt;&gt;0,Matteo!AE15," ")</f>
        <v> </v>
      </c>
      <c r="M12" s="145" t="str">
        <f>IF(Matteo!$T$7&lt;&gt;0,Matteo!AF15," ")</f>
        <v> </v>
      </c>
      <c r="N12" s="145" t="str">
        <f>IF(Matteo!$T$7&lt;&gt;0,Matteo!AG15," ")</f>
        <v> </v>
      </c>
    </row>
    <row r="13" spans="1:14" ht="12.75">
      <c r="A13" s="139">
        <v>10</v>
      </c>
      <c r="B13" s="140" t="str">
        <f>IF(Matteo!$T$7&lt;&gt;0,Matteo!U16," ")</f>
        <v> </v>
      </c>
      <c r="C13" s="141" t="str">
        <f>IF(Matteo!$T$7&lt;&gt;0,Matteo!V16," ")</f>
        <v> </v>
      </c>
      <c r="D13" s="142" t="str">
        <f>IF(Matteo!$T$7&lt;&gt;0,Matteo!W16," ")</f>
        <v> </v>
      </c>
      <c r="E13" s="142" t="str">
        <f>IF(Matteo!$T$7&lt;&gt;0,Matteo!X16," ")</f>
        <v> </v>
      </c>
      <c r="F13" s="143" t="str">
        <f>IF(Matteo!$T$7&lt;&gt;0,Matteo!Y16," ")</f>
        <v> </v>
      </c>
      <c r="G13" s="142" t="str">
        <f>IF(Matteo!$T$7&lt;&gt;0,Matteo!Z16," ")</f>
        <v> </v>
      </c>
      <c r="H13" s="144">
        <v>10</v>
      </c>
      <c r="I13" s="141" t="str">
        <f>IF(Matteo!$T$7&lt;&gt;0,Matteo!AB16," ")</f>
        <v> </v>
      </c>
      <c r="J13" s="145" t="str">
        <f>IF(Matteo!$T$7&lt;&gt;0,Matteo!AC16," ")</f>
        <v> </v>
      </c>
      <c r="K13" s="145" t="str">
        <f>IF(Matteo!$T$7&lt;&gt;0,Matteo!AD16," ")</f>
        <v> </v>
      </c>
      <c r="L13" s="145" t="str">
        <f>IF(Matteo!$T$7&lt;&gt;0,Matteo!AE16," ")</f>
        <v> </v>
      </c>
      <c r="M13" s="145" t="str">
        <f>IF(Matteo!$T$7&lt;&gt;0,Matteo!AF16," ")</f>
        <v> </v>
      </c>
      <c r="N13" s="145" t="str">
        <f>IF(Matteo!$T$7&lt;&gt;0,Matteo!AG16," ")</f>
        <v> </v>
      </c>
    </row>
    <row r="14" spans="1:14" ht="12.75">
      <c r="A14" s="139">
        <v>11</v>
      </c>
      <c r="B14" s="140" t="str">
        <f>IF(Matteo!$T$7&lt;&gt;0,Matteo!U17," ")</f>
        <v> </v>
      </c>
      <c r="C14" s="141" t="str">
        <f>IF(Matteo!$T$7&lt;&gt;0,Matteo!V17," ")</f>
        <v> </v>
      </c>
      <c r="D14" s="142" t="str">
        <f>IF(Matteo!$T$7&lt;&gt;0,Matteo!W17," ")</f>
        <v> </v>
      </c>
      <c r="E14" s="142" t="str">
        <f>IF(Matteo!$T$7&lt;&gt;0,Matteo!X17," ")</f>
        <v> </v>
      </c>
      <c r="F14" s="143" t="str">
        <f>IF(Matteo!$T$7&lt;&gt;0,Matteo!Y17," ")</f>
        <v> </v>
      </c>
      <c r="G14" s="142" t="str">
        <f>IF(Matteo!$T$7&lt;&gt;0,Matteo!Z17," ")</f>
        <v> </v>
      </c>
      <c r="H14" s="144">
        <v>11</v>
      </c>
      <c r="I14" s="141" t="str">
        <f>IF(Matteo!$T$7&lt;&gt;0,Matteo!AB17," ")</f>
        <v> </v>
      </c>
      <c r="J14" s="145" t="str">
        <f>IF(Matteo!$T$7&lt;&gt;0,Matteo!AC17," ")</f>
        <v> </v>
      </c>
      <c r="K14" s="145" t="str">
        <f>IF(Matteo!$T$7&lt;&gt;0,Matteo!AD17," ")</f>
        <v> </v>
      </c>
      <c r="L14" s="145" t="str">
        <f>IF(Matteo!$T$7&lt;&gt;0,Matteo!AE17," ")</f>
        <v> </v>
      </c>
      <c r="M14" s="145" t="str">
        <f>IF(Matteo!$T$7&lt;&gt;0,Matteo!AF17," ")</f>
        <v> </v>
      </c>
      <c r="N14" s="145" t="str">
        <f>IF(Matteo!$T$7&lt;&gt;0,Matteo!AG17," ")</f>
        <v> </v>
      </c>
    </row>
    <row r="15" spans="1:14" ht="12.75">
      <c r="A15" s="139">
        <v>12</v>
      </c>
      <c r="B15" s="140" t="str">
        <f>IF(Matteo!$T$7&lt;&gt;0,Matteo!U18," ")</f>
        <v> </v>
      </c>
      <c r="C15" s="141" t="str">
        <f>IF(Matteo!$T$7&lt;&gt;0,Matteo!V18," ")</f>
        <v> </v>
      </c>
      <c r="D15" s="142" t="str">
        <f>IF(Matteo!$T$7&lt;&gt;0,Matteo!W18," ")</f>
        <v> </v>
      </c>
      <c r="E15" s="142" t="str">
        <f>IF(Matteo!$T$7&lt;&gt;0,Matteo!X18," ")</f>
        <v> </v>
      </c>
      <c r="F15" s="143" t="str">
        <f>IF(Matteo!$T$7&lt;&gt;0,Matteo!Y18," ")</f>
        <v> </v>
      </c>
      <c r="G15" s="142" t="str">
        <f>IF(Matteo!$T$7&lt;&gt;0,Matteo!Z18," ")</f>
        <v> </v>
      </c>
      <c r="H15" s="144">
        <v>12</v>
      </c>
      <c r="I15" s="141" t="str">
        <f>IF(Matteo!$T$7&lt;&gt;0,Matteo!AB18," ")</f>
        <v> </v>
      </c>
      <c r="J15" s="145" t="str">
        <f>IF(Matteo!$T$7&lt;&gt;0,Matteo!AC18," ")</f>
        <v> </v>
      </c>
      <c r="K15" s="145" t="str">
        <f>IF(Matteo!$T$7&lt;&gt;0,Matteo!AD18," ")</f>
        <v> </v>
      </c>
      <c r="L15" s="145" t="str">
        <f>IF(Matteo!$T$7&lt;&gt;0,Matteo!AE18," ")</f>
        <v> </v>
      </c>
      <c r="M15" s="145" t="str">
        <f>IF(Matteo!$T$7&lt;&gt;0,Matteo!AF18," ")</f>
        <v> </v>
      </c>
      <c r="N15" s="145" t="str">
        <f>IF(Matteo!$T$7&lt;&gt;0,Matteo!AG18," ")</f>
        <v> </v>
      </c>
    </row>
    <row r="16" spans="1:14" ht="12.75">
      <c r="A16" s="139">
        <v>13</v>
      </c>
      <c r="B16" s="140" t="str">
        <f>IF(Matteo!$T$7&lt;&gt;0,Matteo!U19," ")</f>
        <v> </v>
      </c>
      <c r="C16" s="141" t="str">
        <f>IF(Matteo!$T$7&lt;&gt;0,Matteo!V19," ")</f>
        <v> </v>
      </c>
      <c r="D16" s="142" t="str">
        <f>IF(Matteo!$T$7&lt;&gt;0,Matteo!W19," ")</f>
        <v> </v>
      </c>
      <c r="E16" s="142" t="str">
        <f>IF(Matteo!$T$7&lt;&gt;0,Matteo!X19," ")</f>
        <v> </v>
      </c>
      <c r="F16" s="143" t="str">
        <f>IF(Matteo!$T$7&lt;&gt;0,Matteo!Y19," ")</f>
        <v> </v>
      </c>
      <c r="G16" s="142" t="str">
        <f>IF(Matteo!$T$7&lt;&gt;0,Matteo!Z19," ")</f>
        <v> </v>
      </c>
      <c r="H16" s="144">
        <v>13</v>
      </c>
      <c r="I16" s="141" t="str">
        <f>IF(Matteo!$T$7&lt;&gt;0,Matteo!AB19," ")</f>
        <v> </v>
      </c>
      <c r="J16" s="145" t="str">
        <f>IF(Matteo!$T$7&lt;&gt;0,Matteo!AC19," ")</f>
        <v> </v>
      </c>
      <c r="K16" s="145" t="str">
        <f>IF(Matteo!$T$7&lt;&gt;0,Matteo!AD19," ")</f>
        <v> </v>
      </c>
      <c r="L16" s="145" t="str">
        <f>IF(Matteo!$T$7&lt;&gt;0,Matteo!AE19," ")</f>
        <v> </v>
      </c>
      <c r="M16" s="145" t="str">
        <f>IF(Matteo!$T$7&lt;&gt;0,Matteo!AF19," ")</f>
        <v> </v>
      </c>
      <c r="N16" s="145" t="str">
        <f>IF(Matteo!$T$7&lt;&gt;0,Matteo!AG19," ")</f>
        <v> </v>
      </c>
    </row>
    <row r="17" spans="1:14" ht="12.75">
      <c r="A17" s="139">
        <v>14</v>
      </c>
      <c r="B17" s="140" t="str">
        <f>IF(Matteo!$T$7&lt;&gt;0,Matteo!U20," ")</f>
        <v> </v>
      </c>
      <c r="C17" s="141" t="str">
        <f>IF(Matteo!$T$7&lt;&gt;0,Matteo!V20," ")</f>
        <v> </v>
      </c>
      <c r="D17" s="142" t="str">
        <f>IF(Matteo!$T$7&lt;&gt;0,Matteo!W20," ")</f>
        <v> </v>
      </c>
      <c r="E17" s="142" t="str">
        <f>IF(Matteo!$T$7&lt;&gt;0,Matteo!X20," ")</f>
        <v> </v>
      </c>
      <c r="F17" s="143" t="str">
        <f>IF(Matteo!$T$7&lt;&gt;0,Matteo!Y20," ")</f>
        <v> </v>
      </c>
      <c r="G17" s="142" t="str">
        <f>IF(Matteo!$T$7&lt;&gt;0,Matteo!Z20," ")</f>
        <v> </v>
      </c>
      <c r="H17" s="144">
        <v>14</v>
      </c>
      <c r="I17" s="141" t="str">
        <f>IF(Matteo!$T$7&lt;&gt;0,Matteo!AB20," ")</f>
        <v> </v>
      </c>
      <c r="J17" s="145" t="str">
        <f>IF(Matteo!$T$7&lt;&gt;0,Matteo!AC20," ")</f>
        <v> </v>
      </c>
      <c r="K17" s="145" t="str">
        <f>IF(Matteo!$T$7&lt;&gt;0,Matteo!AD20," ")</f>
        <v> </v>
      </c>
      <c r="L17" s="145" t="str">
        <f>IF(Matteo!$T$7&lt;&gt;0,Matteo!AE20," ")</f>
        <v> </v>
      </c>
      <c r="M17" s="145" t="str">
        <f>IF(Matteo!$T$7&lt;&gt;0,Matteo!AF20," ")</f>
        <v> </v>
      </c>
      <c r="N17" s="145" t="str">
        <f>IF(Matteo!$T$7&lt;&gt;0,Matteo!AG20," ")</f>
        <v> </v>
      </c>
    </row>
    <row r="18" spans="1:14" ht="13.5" thickBot="1">
      <c r="A18" s="146">
        <v>15</v>
      </c>
      <c r="B18" s="147" t="str">
        <f>IF(Matteo!$T$7&lt;&gt;0,Matteo!U21," ")</f>
        <v> </v>
      </c>
      <c r="C18" s="148" t="str">
        <f>IF(Matteo!$T$7&lt;&gt;0,Matteo!V21," ")</f>
        <v> </v>
      </c>
      <c r="D18" s="149" t="str">
        <f>IF(Matteo!$T$7&lt;&gt;0,Matteo!W21," ")</f>
        <v> </v>
      </c>
      <c r="E18" s="149" t="str">
        <f>IF(Matteo!$T$7&lt;&gt;0,Matteo!X21," ")</f>
        <v> </v>
      </c>
      <c r="F18" s="150" t="str">
        <f>IF(Matteo!$T$7&lt;&gt;0,Matteo!Y21," ")</f>
        <v> </v>
      </c>
      <c r="G18" s="149" t="str">
        <f>IF(Matteo!$T$7&lt;&gt;0,Matteo!Z21," ")</f>
        <v> </v>
      </c>
      <c r="H18" s="151">
        <v>15</v>
      </c>
      <c r="I18" s="148" t="str">
        <f>IF(Matteo!$T$7&lt;&gt;0,Matteo!AB21," ")</f>
        <v> </v>
      </c>
      <c r="J18" s="152" t="str">
        <f>IF(Matteo!$T$7&lt;&gt;0,Matteo!AC21," ")</f>
        <v> </v>
      </c>
      <c r="K18" s="152" t="str">
        <f>IF(Matteo!$T$7&lt;&gt;0,Matteo!AD21," ")</f>
        <v> </v>
      </c>
      <c r="L18" s="152" t="str">
        <f>IF(Matteo!$T$7&lt;&gt;0,Matteo!AE21," ")</f>
        <v> </v>
      </c>
      <c r="M18" s="152" t="str">
        <f>IF(Matteo!$T$7&lt;&gt;0,Matteo!AF21," ")</f>
        <v> </v>
      </c>
      <c r="N18" s="152" t="str">
        <f>IF(Matteo!$T$7&lt;&gt;0,Matteo!AG21," ")</f>
        <v> </v>
      </c>
    </row>
    <row r="19" spans="1:14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13.5" thickBo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ht="18.75" thickBot="1">
      <c r="A21" s="129"/>
      <c r="B21" s="153" t="s">
        <v>113</v>
      </c>
      <c r="C21" s="154" t="str">
        <f>IF(Base!I83=0,"-",Base!I83)</f>
        <v>-</v>
      </c>
      <c r="D21" s="155"/>
      <c r="E21" s="156" t="s">
        <v>110</v>
      </c>
      <c r="F21" s="157"/>
      <c r="G21" s="157"/>
      <c r="H21" s="158"/>
      <c r="I21" s="172">
        <f>SUM(I4:I18)</f>
        <v>0</v>
      </c>
      <c r="J21" s="159">
        <f>Base!J86</f>
        <v>0</v>
      </c>
      <c r="K21" s="159">
        <f>Base!K90</f>
        <v>0</v>
      </c>
      <c r="L21" s="159">
        <f>Base!L91</f>
        <v>0</v>
      </c>
      <c r="M21" s="159">
        <f>Base!M92</f>
        <v>0</v>
      </c>
      <c r="N21" s="159">
        <f>Base!N93</f>
        <v>0</v>
      </c>
    </row>
    <row r="22" spans="1:14" ht="18.75" thickBot="1">
      <c r="A22" s="129"/>
      <c r="B22" s="153" t="s">
        <v>80</v>
      </c>
      <c r="C22" s="154" t="str">
        <f>IF(Base!I84=0,"-",Base!I84)</f>
        <v>-</v>
      </c>
      <c r="D22" s="155"/>
      <c r="E22" s="129"/>
      <c r="F22" s="129"/>
      <c r="G22" s="129"/>
      <c r="H22" s="129"/>
      <c r="I22" s="160" t="s">
        <v>35</v>
      </c>
      <c r="J22" s="161" t="s">
        <v>66</v>
      </c>
      <c r="K22" s="161" t="s">
        <v>67</v>
      </c>
      <c r="L22" s="161" t="s">
        <v>46</v>
      </c>
      <c r="M22" s="161" t="s">
        <v>48</v>
      </c>
      <c r="N22" s="162" t="s">
        <v>64</v>
      </c>
    </row>
    <row r="23" spans="1:14" ht="18.75" thickBot="1">
      <c r="A23" s="129"/>
      <c r="B23" s="153" t="s">
        <v>114</v>
      </c>
      <c r="C23" s="154" t="str">
        <f>IF(Base!I82=0,"-",Base!I82)</f>
        <v>-</v>
      </c>
      <c r="D23" s="155"/>
      <c r="E23" s="300" t="s">
        <v>109</v>
      </c>
      <c r="F23" s="301"/>
      <c r="G23" s="301"/>
      <c r="H23" s="302"/>
      <c r="I23" s="163"/>
      <c r="J23" s="159">
        <f>Base!J89</f>
        <v>0</v>
      </c>
      <c r="K23" s="159">
        <f>Base!J90</f>
        <v>0</v>
      </c>
      <c r="L23" s="159">
        <f>Base!K91</f>
        <v>0</v>
      </c>
      <c r="M23" s="159">
        <f>Base!L92</f>
        <v>0</v>
      </c>
      <c r="N23" s="164"/>
    </row>
    <row r="24" spans="2:4" ht="15">
      <c r="B24" s="56"/>
      <c r="C24" s="67"/>
      <c r="D24" s="66"/>
    </row>
    <row r="25" spans="2:12" ht="18">
      <c r="B25" s="56"/>
      <c r="C25" s="54"/>
      <c r="D25" s="66"/>
      <c r="G25" s="299"/>
      <c r="H25" s="299"/>
      <c r="I25" s="299"/>
      <c r="J25" s="299"/>
      <c r="K25" s="298"/>
      <c r="L25" s="298"/>
    </row>
    <row r="26" spans="2:4" ht="12.75">
      <c r="B26" s="56"/>
      <c r="C26" s="52"/>
      <c r="D26" s="52"/>
    </row>
    <row r="27" spans="2:4" ht="15">
      <c r="B27" s="56"/>
      <c r="C27" s="67"/>
      <c r="D27" s="67"/>
    </row>
    <row r="28" spans="2:4" ht="15">
      <c r="B28" s="56"/>
      <c r="C28" s="67"/>
      <c r="D28" s="67"/>
    </row>
    <row r="29" spans="2:4" ht="15">
      <c r="B29" s="56"/>
      <c r="C29" s="67"/>
      <c r="D29" s="67"/>
    </row>
    <row r="30" spans="2:4" ht="15">
      <c r="B30" s="56"/>
      <c r="C30" s="67"/>
      <c r="D30" s="55"/>
    </row>
    <row r="31" spans="2:4" ht="12.75">
      <c r="B31" s="66"/>
      <c r="C31" s="66"/>
      <c r="D31" s="66"/>
    </row>
  </sheetData>
  <sheetProtection password="ECF5" sheet="1" objects="1" scenarios="1"/>
  <mergeCells count="4">
    <mergeCell ref="B1:G1"/>
    <mergeCell ref="K25:L25"/>
    <mergeCell ref="G25:J25"/>
    <mergeCell ref="E23:H2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MIX</dc:title>
  <dc:subject/>
  <dc:creator>CHARLIE &amp; ENRICO &amp; MATTEO</dc:creator>
  <cp:keywords/>
  <dc:description/>
  <cp:lastModifiedBy>Alex</cp:lastModifiedBy>
  <cp:lastPrinted>2005-01-10T14:57:52Z</cp:lastPrinted>
  <dcterms:created xsi:type="dcterms:W3CDTF">2001-11-13T14:00:45Z</dcterms:created>
  <dcterms:modified xsi:type="dcterms:W3CDTF">2010-02-14T17:14:16Z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